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UGO" sheetId="1" state="visible" r:id="rId3"/>
  </sheets>
  <definedNames>
    <definedName function="false" hidden="false" localSheetId="0" name="_xlnm.Print_Area" vbProcedure="false">HUGO!$A$1:$V$114</definedName>
    <definedName function="false" hidden="false" localSheetId="0" name="_xlnm.Print_Titles" vbProcedure="false">HUGO!$54:$55</definedName>
    <definedName function="false" hidden="true" localSheetId="0" name="_xlnm._FilterDatabase" vbProcedure="false">HUGO!$A$55:$K$103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F91" authorId="0">
      <text>
        <r>
          <rPr>
            <sz val="10"/>
            <rFont val="Arial"/>
            <family val="2"/>
            <charset val="1"/>
          </rPr>
          <t xml:space="preserve">
 R$ 3.202.992,60- Ajuste de Metas - Trata-se do Relatório nº 51/2022 (v. 000035705980), nº 50/2022 (v. 000035706061),  todos elaborados pela Comissão de Monitoramento e Avaliação dos Contratos de Gestão, referentes aos períodos de avaliação de 01 de janeiro a 17 de maio de 2022, 18 de maio a 29 de junho de 2022, respectivamente, os quais correspondem ao Contrato de Gestão nº 39/2022/SES/GO e 1º Termo Aditivo, DESPACHO Nº 1577/2023/SES/SUPECC-03082 (49705218), processo 202200010066328.
*R$ 2.437.835,54 - Relatório nº 51/2022 (v. 000035705980), 01 de janeiro a 17 de maio de 2022
*R$ 765.160,06 - Relatório nº 50/2022 (v. 000035706061), 18 de maio a 29 de junho de 2022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93" authorId="0">
      <text>
        <r>
          <rPr>
            <sz val="10"/>
            <rFont val="Arial"/>
            <family val="2"/>
            <charset val="1"/>
          </rPr>
          <t xml:space="preserve">
Glosa Ajuste de Metas - Trata-se do Relatório nº 69/2022 (v. 000036696896), todos elaborados pela Comissão de Monitoramento e Avaliação dos Contratos de Gestão, referentes aos períodos de avaliação de 01 de janeiro a 17 de maio de 2022, 18 de maio a 29 de junho de 2022, e 30 de junho a 27 de outubro de 2022, respectivamente, os quais correspondem ao Contrato de Gestão nº 39/2022/SES/GO e 1º Termo Aditivo, DESPACHO Nº 1577/2023/SES/SUPECC-03082 (49705218), processo 202200010066328.
R$ 638.578,85 - Parte do ajuste de metas Relatório nº 69/2022 (v. 000036696896), 30 de junho a 27 de outubro de 2022, valor total do ajuste R$ 8.893.679,72, (foi lançado parte na parcela abril, agosto e restante na parcela de SET/23).
</t>
        </r>
      </text>
    </comment>
    <comment ref="F96" authorId="0">
      <text>
        <r>
          <rPr>
            <sz val="10"/>
            <rFont val="Arial"/>
            <family val="2"/>
            <charset val="1"/>
          </rPr>
          <t xml:space="preserve">R$ 12.022,38</t>
        </r>
        <r>
          <rPr>
            <sz val="9"/>
            <color rgb="FF000000"/>
            <rFont val="Segoe UI"/>
            <family val="2"/>
            <charset val="1"/>
          </rPr>
          <t xml:space="preserve">- PARTE PARCELA 01/02 - REF. A COMPENSAÇÕES FINANCEIRAS REF. AO PROGRAMA DE RESIDENCIA, DESPACHO N°79/2023/SES/CRES (PROCESSO 202200010059243), PERIODO DE MARÇO 2022 A FEVEREIRO 2023. </t>
        </r>
        <r>
          <rPr>
            <b val="true"/>
            <sz val="9"/>
            <color rgb="FF000000"/>
            <rFont val="Segoe UI"/>
            <family val="2"/>
            <charset val="1"/>
          </rPr>
          <t xml:space="preserve">TOTAL R$ 38.325,00, LANÇADO NA PLANILHA DE REPASSE MENSAL JUN/23, (RESTANTE LANÇADO NA PARCELA DE MAIO/23).
</t>
        </r>
        <r>
          <rPr>
            <sz val="9"/>
            <color rgb="FF000000"/>
            <rFont val="Segoe UI"/>
            <family val="2"/>
            <charset val="1"/>
          </rPr>
          <t xml:space="preserve">DESPACHO Nº 1589/2023/SES/SUPECC-03082 E DESPACHO Nº 1002/2023/SES/GMAE - CG-14421.
.
Glosa Ajuste de Metas - Trata-se do Relatório nº 69/2022 (v. 000036696896), todos elaborados pela Comissão de Monitoramento e Avaliação dos Contratos de Gestão, referentes aos períodos de avaliação de 01 de janeiro a 17 de maio de 2022, 18 de maio a 29 de junho de 2022, e 30 de junho a 27 de outubro de 2022, respectivamente, os quais correspondem ao Contrato de Gestão nº 39/2022/SES/GO e 1º Termo Aditivo, DESPACHO Nº 1577/2023/SES/SUPECC-03082 (49705218), processo 202200010066328.
R$ 155.107,86 - Parte do ajuste de metas Relatório nº 69/2022 (v. 000036696896), 30 de junho a 27 de outubro de 2022, valor total do ajuste R$ 8.893.679,72, (foi lançado parte na parcela fevereiro, agosto e restante na parcela de SET/23).</t>
        </r>
      </text>
    </comment>
    <comment ref="F97" authorId="0">
      <text>
        <r>
          <rPr>
            <sz val="10"/>
            <rFont val="Arial"/>
            <family val="2"/>
            <charset val="1"/>
          </rPr>
          <t xml:space="preserve">R$ 26.302,62</t>
        </r>
        <r>
          <rPr>
            <sz val="9"/>
            <color rgb="FF000000"/>
            <rFont val="Segoe UI"/>
            <family val="2"/>
            <charset val="1"/>
          </rPr>
          <t xml:space="preserve">- RESTANTE PARCELA 01/02 - REF. A COMPENSAÇÕES FINANCEIRAS REF. AO PROGRAMA DE RESIDENCIA, DESPACHO N°79/2023/SES/CRES (PROCESSO 202200010059243), PERIODO DE MARÇO 2022 A FEVEREIRO 2023. TOTAL R$ 38.325,00, LANÇADO NA PLANILHA DE REPASSE MENSAL JUN/23.
.
DESPACHO Nº 1589/2023/SES/SUPECC-03082 (SEI 49713778) E DESPACHO Nº 1002/2023/SES/GMAE - CG-14421 (SEI49605539).</t>
        </r>
      </text>
    </comment>
    <comment ref="F98" authorId="0">
      <text>
        <r>
          <rPr>
            <sz val="10"/>
            <rFont val="Arial"/>
            <family val="2"/>
            <charset val="1"/>
          </rPr>
          <t xml:space="preserve">R$ 38.325,00- P</t>
        </r>
        <r>
          <rPr>
            <sz val="9"/>
            <color rgb="FF000000"/>
            <rFont val="Segoe UI"/>
            <family val="2"/>
            <charset val="1"/>
          </rPr>
          <t xml:space="preserve">ARCELA 02/02 - REF. A COMPENSAÇÕES FINANCEIRAS REF. AO PROGRAMA DE RESIDENCIA, DESPACHO N°79/2023/SES/CRES (PROCESSO 202200010059243), PERIODO DE MARÇO 2022 A FEVEREIRO 2023, LANÇADO NA PLANILHA DE REPASSE MENSAL JUL/23 (SEI 50559262).
</t>
        </r>
        <r>
          <rPr>
            <b val="true"/>
            <sz val="9"/>
            <color rgb="FF000000"/>
            <rFont val="Segoe UI"/>
            <family val="2"/>
            <charset val="1"/>
          </rPr>
          <t xml:space="preserve">.
</t>
        </r>
        <r>
          <rPr>
            <sz val="9"/>
            <color rgb="FF000000"/>
            <rFont val="Segoe UI"/>
            <family val="2"/>
            <charset val="1"/>
          </rPr>
          <t xml:space="preserve">PROC. 201800010008207-DESPACHO Nº 1852/2023/SES/SUPECC-03082(SEI 50573007) E DESPACHO Nº 1220/2023/SES/GMAE - CG-14421 (SEI 50559137).</t>
        </r>
      </text>
    </comment>
  </commentList>
</comments>
</file>

<file path=xl/sharedStrings.xml><?xml version="1.0" encoding="utf-8"?>
<sst xmlns="http://schemas.openxmlformats.org/spreadsheetml/2006/main" count="219" uniqueCount="84">
  <si>
    <t xml:space="preserve">Relatório Resumido da Execução Orçamentária e Financeira por Contrato de Gestão</t>
  </si>
  <si>
    <t xml:space="preserve">Mês/Ano: Novembro/2023</t>
  </si>
  <si>
    <t xml:space="preserve">Órgão Contratante: SECRETARIA DE ESTADO DA SAÚDE – SES/GO.</t>
  </si>
  <si>
    <t xml:space="preserve">CNPJ: 02.529.964/0001-57</t>
  </si>
  <si>
    <t xml:space="preserve">Organização Social Contratada : INSTITUTO CEM - CENTRO HOSPITALAR DE ATENÇÃO E EMERGÊNCIAS MÉDICAS</t>
  </si>
  <si>
    <t xml:space="preserve">CNPJ: 12.053.184/0001-37</t>
  </si>
  <si>
    <t xml:space="preserve">Unidade Gerida: HOSPITAL DE URGÊNCIAS DE GOIÁS Dr. VALDEMIRO CRUZ - HUGO</t>
  </si>
  <si>
    <t xml:space="preserve">Contrato de Gestão nº39/2022 - SES: 1º Termo Aditivo, 2º Termo Aditivo, 3º Termo Aditivo</t>
  </si>
  <si>
    <t xml:space="preserve">Vigência do Contrato de Gestão - Início 18/05/2022 Término 29/06/2022 / 1º Termo Aditivo: Início 30/06/22 Término 27/10/22, 2º Termo Aditivo: Início 28/10/22 Término 24/02/23, 3º Termo Aditivo: Início 25/02/23 Término  23/08/23 e 4º Termo Aditivo: Início 24/08/23 Término  19/02/24</t>
  </si>
  <si>
    <t xml:space="preserve">Previsão de Repasse Mensal do Contrato de Gestão/ADITIVO - Custeio : R$ 18.862.848,91 Processo nº 202100010054419: </t>
  </si>
  <si>
    <t xml:space="preserve">Previsão de Repasse Mensal do Contrato de Gestão/ADITIVO - Investimentos : R$ Processo nº:
</t>
  </si>
  <si>
    <t xml:space="preserve">Em reais</t>
  </si>
  <si>
    <t xml:space="preserve">Mês</t>
  </si>
  <si>
    <t xml:space="preserve">Comparativo do Estimado com a Execução Orçamentária e Financeira</t>
  </si>
  <si>
    <t xml:space="preserve">Valor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</si>
  <si>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</si>
  <si>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</si>
  <si>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</si>
  <si>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</si>
  <si>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</si>
  <si>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</t>
  </si>
  <si>
    <t xml:space="preserve">7. Guias de Receita (Devolução de Recursos de Exercícios Anteriores)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</si>
  <si>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</si>
  <si>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</si>
  <si>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10=5-(6+7)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</si>
  <si>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</si>
  <si>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</si>
  <si>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</si>
  <si>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</si>
  <si>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</si>
  <si>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jan.-23</t>
  </si>
  <si>
    <t xml:space="preserve">fev.-23</t>
  </si>
  <si>
    <t xml:space="preserve">-</t>
  </si>
  <si>
    <t xml:space="preserve">mar.-23</t>
  </si>
  <si>
    <t xml:space="preserve">abr.-23</t>
  </si>
  <si>
    <t xml:space="preserve">mai.-23</t>
  </si>
  <si>
    <t xml:space="preserve">jun.-23</t>
  </si>
  <si>
    <t xml:space="preserve">jul.-23</t>
  </si>
  <si>
    <t xml:space="preserve">ago.-23</t>
  </si>
  <si>
    <t xml:space="preserve">set.-23</t>
  </si>
  <si>
    <t xml:space="preserve">out.-23</t>
  </si>
  <si>
    <t xml:space="preserve">nov.-23</t>
  </si>
  <si>
    <t xml:space="preserve">dez.-23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</si>
  <si>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</si>
  <si>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 xml:space="preserve">Descrição</t>
  </si>
  <si>
    <t xml:space="preserve">Ressarcimentos (Rescisões Trabalhista, Serviço Hospitalar e Ambulatorial, Leitos Extras, Material Órtese e Prótese ( OPME e Outros ). </t>
  </si>
  <si>
    <t xml:space="preserve">Mandados Judiciais .</t>
  </si>
  <si>
    <t xml:space="preserve">Repasse Via Regularização de Despesas. </t>
  </si>
  <si>
    <t xml:space="preserve">Encontro de Contas Final do Contrato.</t>
  </si>
  <si>
    <t xml:space="preserve">Outros.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</si>
  <si>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</si>
  <si>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</si>
  <si>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</si>
  <si>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</si>
  <si>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do Repasse (mês/ano)</t>
  </si>
  <si>
    <t xml:space="preserve">Período da Execução da Glosa (mês/ano)</t>
  </si>
  <si>
    <t xml:space="preserve">Área Responsável</t>
  </si>
  <si>
    <t xml:space="preserve">Glosa - Servidores cedidos.</t>
  </si>
  <si>
    <t xml:space="preserve">3.1.91.11.10</t>
  </si>
  <si>
    <t xml:space="preserve">SES/GMAE-14421 E SES/SUPECC-03082.</t>
  </si>
  <si>
    <t xml:space="preserve">*Glosa - Servidores cedidos.</t>
  </si>
  <si>
    <t xml:space="preserve">Glosa -Residentes (Programa de Residência Médica).</t>
  </si>
  <si>
    <t xml:space="preserve">Glosa- Concessionárias (faturas da energia).</t>
  </si>
  <si>
    <t xml:space="preserve">3.3.90.39.04</t>
  </si>
  <si>
    <t xml:space="preserve">*Glosa- Concessionárias (faturas da energia).</t>
  </si>
  <si>
    <t xml:space="preserve">Glosa - Não cumprimento de Metas Contratuais.</t>
  </si>
  <si>
    <t xml:space="preserve">01 de janeiro a 17 de maio de 2022</t>
  </si>
  <si>
    <t xml:space="preserve">SES/COMACG-20549 E SES/SUPECC-03082.</t>
  </si>
  <si>
    <t xml:space="preserve">18 de maio a 29 de junho de 2022</t>
  </si>
  <si>
    <t xml:space="preserve">30 de junho a 27 de outubro de 2022</t>
  </si>
  <si>
    <t xml:space="preserve">Glosa Segurança Armada.</t>
  </si>
  <si>
    <t xml:space="preserve">Outras Glosas: Compensações Financeira - Programa Residência Médica.</t>
  </si>
  <si>
    <t xml:space="preserve">mar-22 A fev-23</t>
  </si>
  <si>
    <t xml:space="preserve">Outras Glosas.</t>
  </si>
  <si>
    <t xml:space="preserve">3.3.90.39.89</t>
  </si>
  <si>
    <t xml:space="preserve">Outras Glosas - VALOR PAGO A MAIOR DEVIDO ALTERAÇÃO VALOR DA MINUTA (51547331), PAGO PELA Requisição de Despesa n° 27/2023 - SES/GEMOD-21281 (50950364), AUT. PELODESPACHO Nº 4811/2023/GAB (51081346) EM 24/08/2023, ALTERADO PELA MINUTA DE TERMO ADITIVO (54320838) EM 30/11/2023. 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</si>
  <si>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</si>
  <si>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</si>
  <si>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</t>
  </si>
  <si>
    <t xml:space="preserve">Fonte:Contratos de Gestão e Aditivos contidos no processo e Portal Transparência: saude.go.gov.br  e Sistema SIOFINET - Portal.go.gov.br.</t>
  </si>
  <si>
    <t xml:space="preserve">Pedro de Aquino Morais Júnior</t>
  </si>
  <si>
    <t xml:space="preserve">Thalles Paulino de Ávila</t>
  </si>
  <si>
    <t xml:space="preserve">superintendente de Monitoramento dos Contratos de Gestão e Convênios -SES-GO</t>
  </si>
  <si>
    <t xml:space="preserve">Superintendente de Gestão Integrada -SGI/SES-GO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</si>
</sst>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-;\-* #,##0.00_-;_-* \-??_-;_-@_-"/>
    <numFmt numFmtId="166" formatCode="[$-416]mmm\-yy;@"/>
    <numFmt numFmtId="167" formatCode="#,##0.00"/>
    <numFmt numFmtId="168" formatCode="* #,##0.00\ ;\-* #,##0.00\ ;* \-00\ ;@\ "/>
    <numFmt numFmtId="169" formatCode="0"/>
  </numFmts>
  <fonts count="1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Segoe UI"/>
      <family val="2"/>
      <charset val="1"/>
    </font>
    <font>
      <b val="true"/>
      <sz val="9"/>
      <color rgb="FF000000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>
        <color rgb="FFCCCCCC"/>
      </top>
      <bottom/>
      <diagonal/>
    </border>
    <border diagonalUp="false" diagonalDown="false">
      <left style="medium">
        <color rgb="FFCCCCCC"/>
      </left>
      <right style="medium"/>
      <top style="medium">
        <color rgb="FFCCCCCC"/>
      </top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/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/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5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4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4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5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7" fillId="5" borderId="13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6" fillId="2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7" fontId="5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6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7" fillId="6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6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fgColor rgb="FFAFD095"/>
          <bgColor rgb="FF000000"/>
        </patternFill>
      </fill>
    </dxf>
    <dxf>
      <fill>
        <patternFill patternType="solid">
          <fgColor rgb="FFD8D8D8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X150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9.86"/>
    <col collapsed="false" customWidth="true" hidden="false" outlineLevel="0" max="2" min="2" style="1" width="14.29"/>
    <col collapsed="false" customWidth="true" hidden="false" outlineLevel="0" max="3" min="3" style="2" width="14.86"/>
    <col collapsed="false" customWidth="true" hidden="false" outlineLevel="0" max="7" min="4" style="1" width="14.86"/>
    <col collapsed="false" customWidth="true" hidden="false" outlineLevel="0" max="8" min="8" style="1" width="17"/>
    <col collapsed="false" customWidth="true" hidden="false" outlineLevel="0" max="10" min="9" style="1" width="14.86"/>
    <col collapsed="false" customWidth="true" hidden="false" outlineLevel="0" max="11" min="11" style="1" width="16.71"/>
    <col collapsed="false" customWidth="true" hidden="false" outlineLevel="0" max="22" min="12" style="1" width="15.71"/>
  </cols>
  <sheetData>
    <row r="1" customFormat="false" ht="26.2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customFormat="false" ht="15" hidden="false" customHeight="fals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  <c r="W2" s="5"/>
      <c r="X2" s="5"/>
    </row>
    <row r="3" customFormat="false" ht="15" hidden="false" customHeight="fals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5"/>
      <c r="X3" s="5"/>
    </row>
    <row r="4" customFormat="false" ht="15" hidden="false" customHeight="fals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  <c r="W4" s="5"/>
      <c r="X4" s="5"/>
    </row>
    <row r="5" customFormat="false" ht="15" hidden="false" customHeight="false" outlineLevel="0" collapsed="false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5"/>
      <c r="X5" s="5"/>
    </row>
    <row r="6" customFormat="false" ht="15" hidden="false" customHeight="false" outlineLevel="0" collapsed="false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5"/>
      <c r="P6" s="5"/>
      <c r="Q6" s="5"/>
      <c r="R6" s="5"/>
      <c r="S6" s="5"/>
      <c r="T6" s="5"/>
      <c r="U6" s="5"/>
      <c r="V6" s="5"/>
      <c r="W6" s="5"/>
      <c r="X6" s="5"/>
    </row>
    <row r="7" customFormat="false" ht="15" hidden="false" customHeight="fals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5"/>
      <c r="P7" s="5"/>
      <c r="Q7" s="5"/>
      <c r="R7" s="5"/>
      <c r="S7" s="5"/>
      <c r="T7" s="5"/>
      <c r="U7" s="5"/>
      <c r="V7" s="5"/>
      <c r="W7" s="5"/>
      <c r="X7" s="5"/>
    </row>
    <row r="8" customFormat="false" ht="15" hidden="false" customHeight="false" outlineLevel="0" collapsed="false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5"/>
      <c r="X8" s="5"/>
    </row>
    <row r="9" customFormat="false" ht="15" hidden="false" customHeight="false" outlineLevel="0" collapsed="false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5"/>
      <c r="P9" s="5"/>
      <c r="Q9" s="5"/>
      <c r="R9" s="5"/>
      <c r="S9" s="5"/>
      <c r="T9" s="5"/>
      <c r="U9" s="5"/>
      <c r="V9" s="5"/>
      <c r="W9" s="5"/>
      <c r="X9" s="5"/>
    </row>
    <row r="10" customFormat="false" ht="15" hidden="false" customHeight="false" outlineLevel="0" collapsed="false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customFormat="false" ht="15" hidden="false" customHeight="false" outlineLevel="0" collapsed="false">
      <c r="A11" s="7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5"/>
      <c r="X11" s="5"/>
    </row>
    <row r="12" customFormat="false" ht="15" hidden="false" customHeight="false" outlineLevel="0" collapsed="false">
      <c r="A12" s="5"/>
      <c r="B12" s="5"/>
      <c r="C12" s="10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customFormat="false" ht="15.75" hidden="false" customHeight="true" outlineLevel="0" collapsed="false">
      <c r="A13" s="11" t="s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5"/>
      <c r="X13" s="5"/>
    </row>
    <row r="14" customFormat="false" ht="15.75" hidden="false" customHeight="true" outlineLevel="0" collapsed="false">
      <c r="A14" s="11" t="s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5"/>
      <c r="X14" s="5"/>
    </row>
    <row r="15" customFormat="false" ht="15" hidden="false" customHeight="false" outlineLevel="0" collapsed="false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5"/>
      <c r="X15" s="5"/>
    </row>
    <row r="16" customFormat="false" ht="15.75" hidden="false" customHeight="true" outlineLevel="0" collapsed="false">
      <c r="A16" s="11" t="s">
        <v>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5"/>
      <c r="X16" s="5"/>
    </row>
    <row r="17" customFormat="false" ht="25.5" hidden="false" customHeight="true" outlineLevel="0" collapsed="false">
      <c r="A17" s="11" t="s">
        <v>10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5"/>
      <c r="X17" s="5"/>
    </row>
    <row r="18" customFormat="false" ht="15.75" hidden="false" customHeight="true" outlineLevel="0" collapsed="false">
      <c r="A18" s="13" t="s">
        <v>11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5"/>
      <c r="X18" s="5"/>
    </row>
    <row r="19" customFormat="false" ht="15.75" hidden="false" customHeight="true" outlineLevel="0" collapsed="false">
      <c r="A19" s="14" t="s">
        <v>12</v>
      </c>
      <c r="B19" s="15"/>
      <c r="C19" s="16" t="s">
        <v>13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5"/>
      <c r="X19" s="5"/>
    </row>
    <row r="20" customFormat="false" ht="90.75" hidden="false" customHeight="true" outlineLevel="0" collapsed="false">
      <c r="A20" s="14"/>
      <c r="B20" s="17" t="s">
        <v>14</v>
      </c>
      <c r="C20" s="18" t="s">
        <v>15</v>
      </c>
      <c r="D20" s="19" t="s">
        <v>16</v>
      </c>
      <c r="E20" s="19"/>
      <c r="F20" s="19"/>
      <c r="G20" s="19" t="s">
        <v>17</v>
      </c>
      <c r="H20" s="19"/>
      <c r="I20" s="19"/>
      <c r="J20" s="20" t="s">
        <v>18</v>
      </c>
      <c r="K20" s="19" t="s">
        <v>19</v>
      </c>
      <c r="L20" s="19"/>
      <c r="M20" s="19"/>
      <c r="N20" s="19"/>
      <c r="O20" s="19" t="s">
        <v>20</v>
      </c>
      <c r="P20" s="19"/>
      <c r="Q20" s="20" t="s">
        <v>21</v>
      </c>
      <c r="R20" s="19" t="s">
        <v>22</v>
      </c>
      <c r="S20" s="19"/>
      <c r="T20" s="19" t="s">
        <v>23</v>
      </c>
      <c r="U20" s="19"/>
      <c r="V20" s="18" t="s">
        <v>24</v>
      </c>
      <c r="W20" s="5"/>
      <c r="X20" s="5"/>
    </row>
    <row r="21" customFormat="false" ht="37.5" hidden="false" customHeight="true" outlineLevel="0" collapsed="false">
      <c r="A21" s="14"/>
      <c r="B21" s="17"/>
      <c r="C21" s="18"/>
      <c r="D21" s="21" t="s">
        <v>25</v>
      </c>
      <c r="E21" s="21" t="s">
        <v>26</v>
      </c>
      <c r="F21" s="21" t="s">
        <v>27</v>
      </c>
      <c r="G21" s="21" t="s">
        <v>25</v>
      </c>
      <c r="H21" s="21" t="s">
        <v>26</v>
      </c>
      <c r="I21" s="21" t="s">
        <v>27</v>
      </c>
      <c r="J21" s="21" t="s">
        <v>25</v>
      </c>
      <c r="K21" s="21" t="s">
        <v>28</v>
      </c>
      <c r="L21" s="21" t="s">
        <v>25</v>
      </c>
      <c r="M21" s="21" t="s">
        <v>26</v>
      </c>
      <c r="N21" s="21" t="s">
        <v>27</v>
      </c>
      <c r="O21" s="21" t="s">
        <v>25</v>
      </c>
      <c r="P21" s="21" t="s">
        <v>26</v>
      </c>
      <c r="Q21" s="21"/>
      <c r="R21" s="21" t="s">
        <v>25</v>
      </c>
      <c r="S21" s="21" t="s">
        <v>26</v>
      </c>
      <c r="T21" s="21" t="s">
        <v>25</v>
      </c>
      <c r="U21" s="21" t="s">
        <v>29</v>
      </c>
      <c r="V21" s="18"/>
      <c r="W21" s="5"/>
      <c r="X21" s="5"/>
    </row>
    <row r="22" customFormat="false" ht="15" hidden="false" customHeight="false" outlineLevel="0" collapsed="false">
      <c r="A22" s="22" t="s">
        <v>30</v>
      </c>
      <c r="B22" s="23" t="n">
        <v>21674193.11</v>
      </c>
      <c r="C22" s="24" t="n">
        <v>18669058.37</v>
      </c>
      <c r="D22" s="25" t="n">
        <v>27599320.27</v>
      </c>
      <c r="E22" s="25" t="e">
        <f aca="false"/>
        <v>#NAME?</v>
      </c>
      <c r="F22" s="25"/>
      <c r="G22" s="25" t="n">
        <v>13026954.05</v>
      </c>
      <c r="H22" s="25"/>
      <c r="I22" s="26"/>
      <c r="J22" s="26" t="n">
        <v>8551623.34</v>
      </c>
      <c r="K22" s="27" t="n">
        <v>44927</v>
      </c>
      <c r="L22" s="25" t="n">
        <v>13026954.05</v>
      </c>
      <c r="M22" s="25"/>
      <c r="N22" s="25"/>
      <c r="O22" s="28"/>
      <c r="P22" s="28"/>
      <c r="Q22" s="28"/>
      <c r="R22" s="28"/>
      <c r="S22" s="28"/>
      <c r="T22" s="28"/>
      <c r="U22" s="28"/>
      <c r="V22" s="29" t="n">
        <f aca="false">L22+M22+N22+R22+S22+T22+U22</f>
        <v>13026954.05</v>
      </c>
      <c r="W22" s="5"/>
      <c r="X22" s="5"/>
    </row>
    <row r="23" customFormat="false" ht="15" hidden="false" customHeight="false" outlineLevel="0" collapsed="false">
      <c r="A23" s="30" t="s">
        <v>31</v>
      </c>
      <c r="B23" s="26" t="n">
        <v>21900448.82</v>
      </c>
      <c r="C23" s="31" t="n">
        <v>18707816.48</v>
      </c>
      <c r="D23" s="29" t="s">
        <v>32</v>
      </c>
      <c r="E23" s="29" t="s">
        <v>32</v>
      </c>
      <c r="F23" s="29"/>
      <c r="G23" s="29" t="n">
        <v>13439354.48</v>
      </c>
      <c r="H23" s="29"/>
      <c r="I23" s="31"/>
      <c r="J23" s="31" t="n">
        <v>4388524.55</v>
      </c>
      <c r="K23" s="32" t="n">
        <v>44958</v>
      </c>
      <c r="L23" s="29" t="n">
        <v>13235913.26</v>
      </c>
      <c r="M23" s="29"/>
      <c r="N23" s="29"/>
      <c r="O23" s="33"/>
      <c r="P23" s="33"/>
      <c r="Q23" s="33"/>
      <c r="R23" s="33"/>
      <c r="S23" s="33"/>
      <c r="T23" s="33"/>
      <c r="U23" s="33"/>
      <c r="V23" s="29" t="n">
        <f aca="false">L23+M23+N23+R23+S23+T23+U23</f>
        <v>13235913.26</v>
      </c>
      <c r="W23" s="5"/>
      <c r="X23" s="5"/>
    </row>
    <row r="24" customFormat="false" ht="15" hidden="false" customHeight="false" outlineLevel="0" collapsed="false">
      <c r="A24" s="34" t="s">
        <v>33</v>
      </c>
      <c r="B24" s="31" t="n">
        <v>21305471.65</v>
      </c>
      <c r="C24" s="31" t="n">
        <v>18862848.91</v>
      </c>
      <c r="D24" s="29" t="n">
        <v>83270845.94</v>
      </c>
      <c r="E24" s="29" t="n">
        <v>933920</v>
      </c>
      <c r="F24" s="29"/>
      <c r="G24" s="29" t="n">
        <v>21640009.84</v>
      </c>
      <c r="H24" s="29"/>
      <c r="I24" s="31"/>
      <c r="J24" s="31" t="n">
        <v>3300000</v>
      </c>
      <c r="K24" s="32" t="n">
        <v>44986</v>
      </c>
      <c r="L24" s="29" t="n">
        <v>17751170.12</v>
      </c>
      <c r="M24" s="29"/>
      <c r="N24" s="29"/>
      <c r="O24" s="33"/>
      <c r="P24" s="33"/>
      <c r="Q24" s="33"/>
      <c r="R24" s="33"/>
      <c r="S24" s="33"/>
      <c r="T24" s="33"/>
      <c r="U24" s="33"/>
      <c r="V24" s="29" t="n">
        <f aca="false">L24+M24+N24+R24+S24+T24+U24</f>
        <v>17751170.12</v>
      </c>
      <c r="W24" s="5"/>
      <c r="X24" s="5"/>
    </row>
    <row r="25" customFormat="false" ht="15" hidden="false" customHeight="false" outlineLevel="0" collapsed="false">
      <c r="A25" s="34"/>
      <c r="B25" s="31"/>
      <c r="C25" s="31"/>
      <c r="D25" s="29"/>
      <c r="E25" s="29"/>
      <c r="F25" s="29"/>
      <c r="G25" s="29"/>
      <c r="H25" s="29"/>
      <c r="I25" s="35"/>
      <c r="J25" s="35"/>
      <c r="K25" s="32" t="n">
        <v>44958</v>
      </c>
      <c r="L25" s="29" t="n">
        <v>3925150.7</v>
      </c>
      <c r="M25" s="29"/>
      <c r="N25" s="29"/>
      <c r="O25" s="33"/>
      <c r="P25" s="33"/>
      <c r="Q25" s="33"/>
      <c r="R25" s="33"/>
      <c r="S25" s="33"/>
      <c r="T25" s="33"/>
      <c r="U25" s="33"/>
      <c r="V25" s="29" t="n">
        <f aca="false">L25+M25+N25+R25+S25+T25+U25</f>
        <v>3925150.7</v>
      </c>
      <c r="W25" s="5"/>
      <c r="X25" s="5"/>
    </row>
    <row r="26" customFormat="false" ht="15" hidden="false" customHeight="false" outlineLevel="0" collapsed="false">
      <c r="A26" s="34" t="s">
        <v>34</v>
      </c>
      <c r="B26" s="31" t="n">
        <v>21305471.65</v>
      </c>
      <c r="C26" s="31" t="n">
        <v>18862848.91</v>
      </c>
      <c r="D26" s="29"/>
      <c r="E26" s="29" t="n">
        <v>2083000</v>
      </c>
      <c r="F26" s="29"/>
      <c r="G26" s="36" t="n">
        <v>18163918.71</v>
      </c>
      <c r="H26" s="29" t="n">
        <v>2083000</v>
      </c>
      <c r="I26" s="35"/>
      <c r="J26" s="31" t="n">
        <v>3141552.94</v>
      </c>
      <c r="K26" s="32" t="n">
        <v>45017</v>
      </c>
      <c r="L26" s="29" t="n">
        <v>18005471.65</v>
      </c>
      <c r="M26" s="29" t="n">
        <v>2083000</v>
      </c>
      <c r="N26" s="29"/>
      <c r="O26" s="33"/>
      <c r="P26" s="33"/>
      <c r="Q26" s="33"/>
      <c r="R26" s="33"/>
      <c r="S26" s="33"/>
      <c r="T26" s="33"/>
      <c r="U26" s="33"/>
      <c r="V26" s="29" t="n">
        <f aca="false">L26+M26+N26+R26+S26+T26+U26</f>
        <v>20088471.65</v>
      </c>
      <c r="W26" s="5"/>
      <c r="X26" s="5"/>
    </row>
    <row r="27" customFormat="false" ht="15" hidden="false" customHeight="false" outlineLevel="0" collapsed="false">
      <c r="A27" s="34" t="s">
        <v>35</v>
      </c>
      <c r="B27" s="31" t="n">
        <v>21305471.65</v>
      </c>
      <c r="C27" s="31" t="n">
        <v>18862848.91</v>
      </c>
      <c r="D27" s="29"/>
      <c r="E27" s="29" t="n">
        <v>1998816.04</v>
      </c>
      <c r="F27" s="29"/>
      <c r="G27" s="29" t="n">
        <v>18660550.74</v>
      </c>
      <c r="H27" s="29" t="n">
        <v>352340</v>
      </c>
      <c r="I27" s="35"/>
      <c r="J27" s="31" t="n">
        <v>3300000</v>
      </c>
      <c r="K27" s="32" t="n">
        <v>44986</v>
      </c>
      <c r="L27" s="29" t="n">
        <v>254301.53</v>
      </c>
      <c r="M27" s="29" t="n">
        <v>352340</v>
      </c>
      <c r="N27" s="29"/>
      <c r="O27" s="33"/>
      <c r="P27" s="33"/>
      <c r="Q27" s="33"/>
      <c r="R27" s="33"/>
      <c r="S27" s="33"/>
      <c r="T27" s="33"/>
      <c r="U27" s="33"/>
      <c r="V27" s="29" t="n">
        <f aca="false">L27+M27+N27+R27+S27+T27+U27</f>
        <v>606641.53</v>
      </c>
      <c r="W27" s="5"/>
      <c r="X27" s="5"/>
    </row>
    <row r="28" customFormat="false" ht="15" hidden="false" customHeight="false" outlineLevel="0" collapsed="false">
      <c r="A28" s="34"/>
      <c r="B28" s="31"/>
      <c r="C28" s="31"/>
      <c r="D28" s="29"/>
      <c r="E28" s="29"/>
      <c r="F28" s="29"/>
      <c r="G28" s="29"/>
      <c r="H28" s="29"/>
      <c r="I28" s="35"/>
      <c r="J28" s="35"/>
      <c r="K28" s="32" t="n">
        <v>44927</v>
      </c>
      <c r="L28" s="29" t="n">
        <v>95615.72</v>
      </c>
      <c r="M28" s="29"/>
      <c r="N28" s="29"/>
      <c r="O28" s="33"/>
      <c r="P28" s="33"/>
      <c r="Q28" s="33"/>
      <c r="R28" s="33"/>
      <c r="S28" s="33"/>
      <c r="T28" s="33"/>
      <c r="U28" s="33"/>
      <c r="V28" s="29" t="n">
        <f aca="false">L28+M28+N28+R28+S28+T28+U28</f>
        <v>95615.72</v>
      </c>
      <c r="W28" s="5"/>
      <c r="X28" s="5"/>
    </row>
    <row r="29" customFormat="false" ht="15" hidden="false" customHeight="false" outlineLevel="0" collapsed="false">
      <c r="A29" s="34"/>
      <c r="B29" s="31"/>
      <c r="C29" s="31"/>
      <c r="D29" s="29"/>
      <c r="E29" s="29"/>
      <c r="F29" s="29"/>
      <c r="G29" s="29"/>
      <c r="H29" s="29"/>
      <c r="I29" s="35"/>
      <c r="J29" s="35"/>
      <c r="K29" s="32" t="n">
        <v>44958</v>
      </c>
      <c r="L29" s="29" t="n">
        <v>50860.31</v>
      </c>
      <c r="M29" s="29"/>
      <c r="N29" s="29"/>
      <c r="O29" s="33"/>
      <c r="P29" s="33"/>
      <c r="Q29" s="33"/>
      <c r="R29" s="33"/>
      <c r="S29" s="33"/>
      <c r="T29" s="33"/>
      <c r="U29" s="33"/>
      <c r="V29" s="29" t="n">
        <f aca="false">L29+M29+N29+R29+S29+T29+U29</f>
        <v>50860.31</v>
      </c>
      <c r="W29" s="5"/>
      <c r="X29" s="5"/>
    </row>
    <row r="30" customFormat="false" ht="15" hidden="false" customHeight="false" outlineLevel="0" collapsed="false">
      <c r="A30" s="34"/>
      <c r="B30" s="31"/>
      <c r="C30" s="31"/>
      <c r="D30" s="29"/>
      <c r="E30" s="29"/>
      <c r="F30" s="29"/>
      <c r="G30" s="29"/>
      <c r="H30" s="29"/>
      <c r="I30" s="35"/>
      <c r="J30" s="35"/>
      <c r="K30" s="32" t="n">
        <v>45047</v>
      </c>
      <c r="L30" s="29" t="n">
        <v>18005471.65</v>
      </c>
      <c r="M30" s="29"/>
      <c r="N30" s="29"/>
      <c r="O30" s="33"/>
      <c r="P30" s="33"/>
      <c r="Q30" s="33"/>
      <c r="R30" s="33"/>
      <c r="S30" s="33"/>
      <c r="T30" s="33"/>
      <c r="U30" s="33"/>
      <c r="V30" s="29" t="n">
        <f aca="false">L30+M30+N30+R30+S30+T30+U30</f>
        <v>18005471.65</v>
      </c>
      <c r="W30" s="5"/>
      <c r="X30" s="5"/>
    </row>
    <row r="31" customFormat="false" ht="15" hidden="false" customHeight="false" outlineLevel="0" collapsed="false">
      <c r="A31" s="34" t="s">
        <v>36</v>
      </c>
      <c r="B31" s="31" t="n">
        <v>21305471.65</v>
      </c>
      <c r="C31" s="31" t="n">
        <v>18862848.91</v>
      </c>
      <c r="D31" s="29" t="n">
        <v>21420788.92</v>
      </c>
      <c r="E31" s="29" t="n">
        <v>83560</v>
      </c>
      <c r="F31" s="29"/>
      <c r="G31" s="29" t="n">
        <v>35786456.03</v>
      </c>
      <c r="H31" s="29" t="n">
        <v>109440</v>
      </c>
      <c r="I31" s="35"/>
      <c r="J31" s="31" t="n">
        <v>3299890.71</v>
      </c>
      <c r="K31" s="32" t="n">
        <v>45017</v>
      </c>
      <c r="L31" s="29" t="n">
        <v>158447.06</v>
      </c>
      <c r="M31" s="29" t="n">
        <v>109440</v>
      </c>
      <c r="N31" s="29"/>
      <c r="O31" s="33"/>
      <c r="P31" s="33"/>
      <c r="Q31" s="33"/>
      <c r="R31" s="33"/>
      <c r="S31" s="33"/>
      <c r="T31" s="33"/>
      <c r="U31" s="33"/>
      <c r="V31" s="29" t="n">
        <f aca="false">L31+M31+N31+R31+S31+T31+U31</f>
        <v>267887.06</v>
      </c>
      <c r="W31" s="5"/>
      <c r="X31" s="5"/>
    </row>
    <row r="32" customFormat="false" ht="15" hidden="false" customHeight="false" outlineLevel="0" collapsed="false">
      <c r="A32" s="34"/>
      <c r="B32" s="31"/>
      <c r="C32" s="31"/>
      <c r="D32" s="29"/>
      <c r="E32" s="29"/>
      <c r="F32" s="29"/>
      <c r="G32" s="29"/>
      <c r="H32" s="29"/>
      <c r="I32" s="35"/>
      <c r="J32" s="31"/>
      <c r="K32" s="32" t="n">
        <v>45078</v>
      </c>
      <c r="L32" s="29" t="n">
        <v>18005471.65</v>
      </c>
      <c r="M32" s="29"/>
      <c r="N32" s="29"/>
      <c r="O32" s="33"/>
      <c r="P32" s="33"/>
      <c r="Q32" s="33"/>
      <c r="R32" s="33"/>
      <c r="S32" s="33"/>
      <c r="T32" s="33"/>
      <c r="U32" s="33"/>
      <c r="V32" s="29" t="n">
        <f aca="false">L32+M32+N32+R32+S32+T32+U32</f>
        <v>18005471.65</v>
      </c>
      <c r="W32" s="5"/>
      <c r="X32" s="5"/>
    </row>
    <row r="33" customFormat="false" ht="15" hidden="false" customHeight="false" outlineLevel="0" collapsed="false">
      <c r="A33" s="34" t="s">
        <v>37</v>
      </c>
      <c r="B33" s="31" t="n">
        <v>21305471.65</v>
      </c>
      <c r="C33" s="31" t="n">
        <v>18862848.91</v>
      </c>
      <c r="D33" s="29"/>
      <c r="E33" s="29"/>
      <c r="F33" s="29"/>
      <c r="G33" s="29" t="n">
        <v>10536315.26</v>
      </c>
      <c r="H33" s="29"/>
      <c r="I33" s="35"/>
      <c r="J33" s="31" t="n">
        <v>3270295.03</v>
      </c>
      <c r="K33" s="32" t="n">
        <v>45108</v>
      </c>
      <c r="L33" s="29" t="n">
        <v>18005471.65</v>
      </c>
      <c r="M33" s="29"/>
      <c r="N33" s="29"/>
      <c r="O33" s="33"/>
      <c r="P33" s="33"/>
      <c r="Q33" s="33"/>
      <c r="R33" s="33"/>
      <c r="S33" s="33"/>
      <c r="T33" s="33"/>
      <c r="U33" s="33"/>
      <c r="V33" s="29" t="n">
        <f aca="false">L33+M33+N33+R33+S33+T33+U33</f>
        <v>18005471.65</v>
      </c>
      <c r="W33" s="5"/>
      <c r="X33" s="5"/>
    </row>
    <row r="34" customFormat="false" ht="15" hidden="false" customHeight="false" outlineLevel="0" collapsed="false">
      <c r="A34" s="34" t="s">
        <v>38</v>
      </c>
      <c r="B34" s="31" t="n">
        <v>21417689.3856667</v>
      </c>
      <c r="C34" s="31" t="n">
        <v>18862848.9123333</v>
      </c>
      <c r="D34" s="29"/>
      <c r="E34" s="29" t="n">
        <v>533433.22</v>
      </c>
      <c r="F34" s="33"/>
      <c r="G34" s="36" t="n">
        <v>300000</v>
      </c>
      <c r="H34" s="36" t="n">
        <v>236371.06</v>
      </c>
      <c r="I34" s="35"/>
      <c r="J34" s="31" t="n">
        <v>6367824.98</v>
      </c>
      <c r="K34" s="32" t="n">
        <v>45139</v>
      </c>
      <c r="L34" s="37" t="n">
        <v>9831199.33</v>
      </c>
      <c r="M34" s="38" t="n">
        <v>236371.06</v>
      </c>
      <c r="N34" s="29"/>
      <c r="O34" s="33"/>
      <c r="P34" s="33"/>
      <c r="Q34" s="33"/>
      <c r="R34" s="33"/>
      <c r="S34" s="33"/>
      <c r="T34" s="33"/>
      <c r="U34" s="33"/>
      <c r="V34" s="29" t="n">
        <f aca="false">L34+M34+N34+R34+S34+T34+U34</f>
        <v>10067570.39</v>
      </c>
      <c r="W34" s="5"/>
      <c r="X34" s="5"/>
    </row>
    <row r="35" customFormat="false" ht="15" hidden="false" customHeight="false" outlineLevel="0" collapsed="false">
      <c r="A35" s="34"/>
      <c r="B35" s="31"/>
      <c r="C35" s="31"/>
      <c r="D35" s="29"/>
      <c r="E35" s="29"/>
      <c r="F35" s="33"/>
      <c r="G35" s="36"/>
      <c r="H35" s="36"/>
      <c r="I35" s="35"/>
      <c r="J35" s="31"/>
      <c r="K35" s="32" t="n">
        <v>44958</v>
      </c>
      <c r="L35" s="37" t="n">
        <v>300000</v>
      </c>
      <c r="M35" s="38"/>
      <c r="N35" s="29"/>
      <c r="O35" s="33"/>
      <c r="P35" s="33"/>
      <c r="Q35" s="33"/>
      <c r="R35" s="33"/>
      <c r="S35" s="33"/>
      <c r="T35" s="33"/>
      <c r="U35" s="33"/>
      <c r="V35" s="29" t="n">
        <f aca="false">L35+M35+N35+R35+S35+T35+U35</f>
        <v>300000</v>
      </c>
      <c r="W35" s="5"/>
      <c r="X35" s="5"/>
    </row>
    <row r="36" customFormat="false" ht="15" hidden="false" customHeight="false" outlineLevel="0" collapsed="false">
      <c r="A36" s="34" t="s">
        <v>39</v>
      </c>
      <c r="B36" s="37" t="n">
        <v>21786404.81</v>
      </c>
      <c r="C36" s="31" t="n">
        <v>18862848.91</v>
      </c>
      <c r="D36" s="29" t="n">
        <v>78029240.34</v>
      </c>
      <c r="E36" s="36" t="n">
        <v>1335340.55</v>
      </c>
      <c r="F36" s="36"/>
      <c r="G36" s="29" t="n">
        <v>40943895.02</v>
      </c>
      <c r="H36" s="33"/>
      <c r="I36" s="35"/>
      <c r="J36" s="31" t="n">
        <v>3250453.29</v>
      </c>
      <c r="K36" s="32" t="n">
        <v>45198</v>
      </c>
      <c r="L36" s="29" t="n">
        <v>17967146.65</v>
      </c>
      <c r="M36" s="29"/>
      <c r="N36" s="33"/>
      <c r="O36" s="33"/>
      <c r="P36" s="33"/>
      <c r="Q36" s="33"/>
      <c r="R36" s="33"/>
      <c r="S36" s="33"/>
      <c r="T36" s="33"/>
      <c r="U36" s="33"/>
      <c r="V36" s="29" t="n">
        <f aca="false">L36+M36+N36+R36+S36+T36+U36</f>
        <v>17967146.65</v>
      </c>
      <c r="W36" s="5"/>
      <c r="X36" s="5"/>
    </row>
    <row r="37" customFormat="false" ht="15" hidden="false" customHeight="false" outlineLevel="0" collapsed="false">
      <c r="A37" s="34"/>
      <c r="B37" s="37"/>
      <c r="C37" s="31"/>
      <c r="D37" s="29"/>
      <c r="E37" s="33"/>
      <c r="F37" s="33"/>
      <c r="G37" s="29"/>
      <c r="H37" s="33"/>
      <c r="I37" s="35"/>
      <c r="J37" s="35"/>
      <c r="K37" s="32" t="n">
        <v>45106</v>
      </c>
      <c r="L37" s="29" t="n">
        <v>109.29</v>
      </c>
      <c r="M37" s="29"/>
      <c r="N37" s="33"/>
      <c r="O37" s="33"/>
      <c r="P37" s="33"/>
      <c r="Q37" s="33"/>
      <c r="R37" s="33"/>
      <c r="S37" s="33"/>
      <c r="T37" s="33"/>
      <c r="U37" s="33"/>
      <c r="V37" s="29" t="n">
        <f aca="false">L37+M37+N37+R37+S37+T37+U37</f>
        <v>109.29</v>
      </c>
      <c r="W37" s="5"/>
      <c r="X37" s="5"/>
    </row>
    <row r="38" customFormat="false" ht="15" hidden="false" customHeight="false" outlineLevel="0" collapsed="false">
      <c r="A38" s="34"/>
      <c r="B38" s="37"/>
      <c r="C38" s="31"/>
      <c r="D38" s="29"/>
      <c r="E38" s="33"/>
      <c r="F38" s="33"/>
      <c r="G38" s="29"/>
      <c r="H38" s="33"/>
      <c r="I38" s="35"/>
      <c r="J38" s="35"/>
      <c r="K38" s="32" t="n">
        <v>45167</v>
      </c>
      <c r="L38" s="29" t="n">
        <v>4971276.72</v>
      </c>
      <c r="M38" s="29"/>
      <c r="N38" s="33"/>
      <c r="O38" s="33"/>
      <c r="P38" s="33"/>
      <c r="Q38" s="33"/>
      <c r="R38" s="33"/>
      <c r="S38" s="33"/>
      <c r="T38" s="33"/>
      <c r="U38" s="33"/>
      <c r="V38" s="29" t="n">
        <f aca="false">L38+M38+N38+R38+S38+T38+U38</f>
        <v>4971276.72</v>
      </c>
      <c r="W38" s="5"/>
      <c r="X38" s="5"/>
    </row>
    <row r="39" customFormat="false" ht="15" hidden="false" customHeight="false" outlineLevel="0" collapsed="false">
      <c r="A39" s="34" t="s">
        <v>40</v>
      </c>
      <c r="B39" s="37" t="n">
        <v>21786404.81</v>
      </c>
      <c r="C39" s="31" t="n">
        <v>18862848.91</v>
      </c>
      <c r="D39" s="29"/>
      <c r="E39" s="36" t="n">
        <v>1232300</v>
      </c>
      <c r="F39" s="36"/>
      <c r="G39" s="29" t="n">
        <v>18005471.65</v>
      </c>
      <c r="H39" s="33"/>
      <c r="I39" s="35"/>
      <c r="J39" s="39" t="n">
        <v>3281128.18</v>
      </c>
      <c r="K39" s="32" t="n">
        <v>45200</v>
      </c>
      <c r="L39" s="29" t="n">
        <v>18005471.65</v>
      </c>
      <c r="M39" s="29"/>
      <c r="N39" s="33"/>
      <c r="O39" s="33"/>
      <c r="P39" s="33"/>
      <c r="Q39" s="33"/>
      <c r="R39" s="33"/>
      <c r="S39" s="33"/>
      <c r="T39" s="33"/>
      <c r="U39" s="33"/>
      <c r="V39" s="29" t="n">
        <f aca="false">L39+M39+N39+R39+S39+T39+U39</f>
        <v>18005471.65</v>
      </c>
      <c r="W39" s="5"/>
      <c r="X39" s="5"/>
    </row>
    <row r="40" customFormat="false" ht="15" hidden="false" customHeight="false" outlineLevel="0" collapsed="false">
      <c r="A40" s="34"/>
      <c r="B40" s="37"/>
      <c r="C40" s="31"/>
      <c r="D40" s="29"/>
      <c r="E40" s="33"/>
      <c r="F40" s="36"/>
      <c r="G40" s="29"/>
      <c r="H40" s="33"/>
      <c r="I40" s="35"/>
      <c r="J40" s="35"/>
      <c r="K40" s="32" t="n">
        <v>45108</v>
      </c>
      <c r="L40" s="29" t="n">
        <v>29704.97</v>
      </c>
      <c r="M40" s="29"/>
      <c r="N40" s="33"/>
      <c r="O40" s="33"/>
      <c r="P40" s="33"/>
      <c r="Q40" s="33"/>
      <c r="R40" s="33"/>
      <c r="S40" s="33"/>
      <c r="T40" s="33"/>
      <c r="U40" s="33"/>
      <c r="V40" s="29" t="n">
        <f aca="false">L40+M40+N40+R40+S40+T40+U40</f>
        <v>29704.97</v>
      </c>
      <c r="W40" s="5"/>
      <c r="X40" s="5"/>
    </row>
    <row r="41" customFormat="false" ht="15" hidden="false" customHeight="false" outlineLevel="0" collapsed="false">
      <c r="A41" s="34"/>
      <c r="B41" s="37"/>
      <c r="C41" s="31"/>
      <c r="D41" s="29"/>
      <c r="E41" s="33"/>
      <c r="F41" s="36"/>
      <c r="G41" s="29"/>
      <c r="H41" s="33"/>
      <c r="I41" s="35"/>
      <c r="J41" s="35"/>
      <c r="K41" s="32" t="n">
        <v>45139</v>
      </c>
      <c r="L41" s="29" t="n">
        <v>135170.62</v>
      </c>
      <c r="M41" s="29"/>
      <c r="N41" s="33"/>
      <c r="O41" s="33"/>
      <c r="P41" s="33"/>
      <c r="Q41" s="33"/>
      <c r="R41" s="33"/>
      <c r="S41" s="33"/>
      <c r="T41" s="33"/>
      <c r="U41" s="33"/>
      <c r="V41" s="29" t="n">
        <f aca="false">L41+M41+N41+R41+S41+T41+U41</f>
        <v>135170.62</v>
      </c>
      <c r="W41" s="5"/>
      <c r="X41" s="5"/>
    </row>
    <row r="42" customFormat="false" ht="15" hidden="false" customHeight="false" outlineLevel="0" collapsed="false">
      <c r="A42" s="34" t="s">
        <v>41</v>
      </c>
      <c r="B42" s="37" t="n">
        <v>21786404.81</v>
      </c>
      <c r="C42" s="31" t="n">
        <v>18862848.91</v>
      </c>
      <c r="D42" s="29" t="n">
        <v>1814633.5</v>
      </c>
      <c r="E42" s="33"/>
      <c r="F42" s="33"/>
      <c r="G42" s="29"/>
      <c r="H42" s="33"/>
      <c r="I42" s="35"/>
      <c r="J42" s="39" t="n">
        <v>3297908.69</v>
      </c>
      <c r="K42" s="32" t="n">
        <v>45232</v>
      </c>
      <c r="L42" s="36" t="n">
        <v>18005471.65</v>
      </c>
      <c r="M42" s="33"/>
      <c r="N42" s="33"/>
      <c r="O42" s="33"/>
      <c r="P42" s="33"/>
      <c r="Q42" s="33"/>
      <c r="R42" s="33"/>
      <c r="S42" s="33"/>
      <c r="T42" s="33"/>
      <c r="U42" s="33"/>
      <c r="V42" s="29" t="n">
        <f aca="false">L42+M42+N42+R42+S42+T42+U42</f>
        <v>18005471.65</v>
      </c>
      <c r="W42" s="5"/>
      <c r="X42" s="5"/>
    </row>
    <row r="43" customFormat="false" ht="15" hidden="false" customHeight="false" outlineLevel="0" collapsed="false">
      <c r="A43" s="40" t="s">
        <v>42</v>
      </c>
      <c r="B43" s="37" t="n">
        <v>21786404.81</v>
      </c>
      <c r="C43" s="31" t="n">
        <v>18862848.91</v>
      </c>
      <c r="D43" s="29"/>
      <c r="E43" s="41"/>
      <c r="F43" s="42"/>
      <c r="G43" s="29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29" t="n">
        <f aca="false">L43+M43+N43+R43+S43+T43+U43</f>
        <v>0</v>
      </c>
      <c r="W43" s="5"/>
      <c r="X43" s="5"/>
    </row>
    <row r="44" customFormat="false" ht="15" hidden="false" customHeight="false" outlineLevel="0" collapsed="false">
      <c r="A44" s="43"/>
      <c r="B44" s="44" t="n">
        <f aca="false">SUM(B22:B43)</f>
        <v>258665308.805667</v>
      </c>
      <c r="C44" s="44" t="n">
        <f aca="false">SUM(C22:C43)</f>
        <v>226005363.952333</v>
      </c>
      <c r="D44" s="44" t="n">
        <f aca="false">SUM(D22:D43)</f>
        <v>212134828.97</v>
      </c>
      <c r="E44" s="44" t="e">
        <f aca="false">SUM(E22:E43)</f>
        <v>#NAME?</v>
      </c>
      <c r="F44" s="44" t="n">
        <f aca="false">SUM(F22:F43)</f>
        <v>0</v>
      </c>
      <c r="G44" s="44" t="n">
        <f aca="false">SUM(G22:G43)</f>
        <v>190502925.78</v>
      </c>
      <c r="H44" s="44" t="n">
        <f aca="false">SUM(H22:H43)</f>
        <v>2781151.06</v>
      </c>
      <c r="I44" s="44" t="n">
        <f aca="false">SUM(I22:I43)</f>
        <v>0</v>
      </c>
      <c r="J44" s="44" t="n">
        <f aca="false">SUM(J22:J43)</f>
        <v>45449201.71</v>
      </c>
      <c r="K44" s="44"/>
      <c r="L44" s="44" t="n">
        <f aca="false">SUM(L22:L43)</f>
        <v>189765850.23</v>
      </c>
      <c r="M44" s="44" t="n">
        <f aca="false">SUM(M22:M43)</f>
        <v>2781151.06</v>
      </c>
      <c r="N44" s="44" t="n">
        <f aca="false">SUM(N22:N43)</f>
        <v>0</v>
      </c>
      <c r="O44" s="44" t="n">
        <f aca="false">SUM(O22:O43)</f>
        <v>0</v>
      </c>
      <c r="P44" s="44" t="n">
        <f aca="false">SUM(P22:P43)</f>
        <v>0</v>
      </c>
      <c r="Q44" s="44" t="n">
        <f aca="false">SUM(Q22:Q43)</f>
        <v>0</v>
      </c>
      <c r="R44" s="44" t="n">
        <f aca="false">SUM(R22:R43)</f>
        <v>0</v>
      </c>
      <c r="S44" s="44" t="n">
        <f aca="false">SUM(S22:S43)</f>
        <v>0</v>
      </c>
      <c r="T44" s="44" t="n">
        <f aca="false">SUM(T22:T43)</f>
        <v>0</v>
      </c>
      <c r="U44" s="44" t="n">
        <f aca="false">SUM(U22:U43)</f>
        <v>0</v>
      </c>
      <c r="V44" s="44" t="n">
        <f aca="false">SUM(V22:V43)</f>
        <v>192547001.29</v>
      </c>
      <c r="W44" s="5"/>
      <c r="X44" s="5"/>
    </row>
    <row r="45" customFormat="false" ht="15" hidden="false" customHeight="false" outlineLevel="0" collapsed="false">
      <c r="A45" s="45"/>
      <c r="B45" s="46"/>
      <c r="C45" s="47"/>
      <c r="D45" s="46"/>
      <c r="E45" s="46"/>
      <c r="F45" s="46"/>
      <c r="G45" s="46"/>
      <c r="H45" s="46"/>
      <c r="I45" s="46"/>
      <c r="J45" s="46"/>
      <c r="K45" s="45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5"/>
      <c r="X45" s="5"/>
    </row>
    <row r="46" customFormat="false" ht="36.75" hidden="false" customHeight="true" outlineLevel="0" collapsed="false">
      <c r="A46" s="48" t="s">
        <v>43</v>
      </c>
      <c r="B46" s="48"/>
      <c r="C46" s="48"/>
      <c r="D46" s="48"/>
      <c r="E46" s="48"/>
      <c r="F46" s="46"/>
      <c r="G46" s="46"/>
      <c r="H46" s="46"/>
      <c r="I46" s="46"/>
      <c r="J46" s="46"/>
      <c r="K46" s="45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5"/>
      <c r="X46" s="5"/>
    </row>
    <row r="47" customFormat="false" ht="15" hidden="false" customHeight="true" outlineLevel="0" collapsed="false">
      <c r="A47" s="49" t="s">
        <v>44</v>
      </c>
      <c r="B47" s="49"/>
      <c r="C47" s="49"/>
      <c r="D47" s="49"/>
      <c r="E47" s="49"/>
      <c r="F47" s="46"/>
      <c r="G47" s="46"/>
      <c r="H47" s="46"/>
      <c r="I47" s="46"/>
      <c r="J47" s="46"/>
      <c r="K47" s="45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5"/>
      <c r="X47" s="5"/>
    </row>
    <row r="48" customFormat="false" ht="36" hidden="false" customHeight="true" outlineLevel="0" collapsed="false">
      <c r="A48" s="50" t="s">
        <v>45</v>
      </c>
      <c r="B48" s="50"/>
      <c r="C48" s="50"/>
      <c r="D48" s="50"/>
      <c r="E48" s="50"/>
      <c r="F48" s="46"/>
      <c r="G48" s="46"/>
      <c r="H48" s="46"/>
      <c r="I48" s="46"/>
      <c r="J48" s="46"/>
      <c r="K48" s="45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5"/>
      <c r="X48" s="5"/>
    </row>
    <row r="49" customFormat="false" ht="18.75" hidden="false" customHeight="true" outlineLevel="0" collapsed="false">
      <c r="A49" s="50" t="s">
        <v>46</v>
      </c>
      <c r="B49" s="50"/>
      <c r="C49" s="50"/>
      <c r="D49" s="50"/>
      <c r="E49" s="50"/>
      <c r="F49" s="46"/>
      <c r="G49" s="46"/>
      <c r="H49" s="46"/>
      <c r="I49" s="46"/>
      <c r="J49" s="46"/>
      <c r="K49" s="45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5"/>
      <c r="X49" s="5"/>
    </row>
    <row r="50" customFormat="false" ht="18.75" hidden="false" customHeight="true" outlineLevel="0" collapsed="false">
      <c r="A50" s="50" t="s">
        <v>47</v>
      </c>
      <c r="B50" s="50"/>
      <c r="C50" s="50"/>
      <c r="D50" s="50"/>
      <c r="E50" s="50"/>
      <c r="F50" s="46"/>
      <c r="G50" s="46"/>
      <c r="H50" s="46"/>
      <c r="I50" s="46"/>
      <c r="J50" s="46"/>
      <c r="K50" s="45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5"/>
      <c r="X50" s="5"/>
    </row>
    <row r="51" customFormat="false" ht="18.75" hidden="false" customHeight="true" outlineLevel="0" collapsed="false">
      <c r="A51" s="50" t="s">
        <v>48</v>
      </c>
      <c r="B51" s="50"/>
      <c r="C51" s="50"/>
      <c r="D51" s="50"/>
      <c r="E51" s="50"/>
      <c r="F51" s="45"/>
      <c r="G51" s="45"/>
      <c r="H51" s="45"/>
      <c r="I51" s="45"/>
      <c r="J51" s="45"/>
      <c r="K51" s="45"/>
      <c r="L51" s="51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5"/>
      <c r="X51" s="5"/>
    </row>
    <row r="52" customFormat="false" ht="18.75" hidden="false" customHeight="true" outlineLevel="0" collapsed="false">
      <c r="A52" s="50" t="s">
        <v>49</v>
      </c>
      <c r="B52" s="50"/>
      <c r="C52" s="50"/>
      <c r="D52" s="50"/>
      <c r="E52" s="50"/>
      <c r="F52" s="45"/>
      <c r="G52" s="45"/>
      <c r="H52" s="45"/>
      <c r="I52" s="45"/>
      <c r="J52" s="45"/>
      <c r="K52" s="45"/>
      <c r="L52" s="51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5"/>
      <c r="X52" s="5"/>
    </row>
    <row r="53" customFormat="false" ht="15" hidden="false" customHeight="false" outlineLevel="0" collapsed="false">
      <c r="A53" s="45"/>
      <c r="B53" s="45"/>
      <c r="C53" s="52"/>
      <c r="D53" s="45"/>
      <c r="E53" s="45"/>
      <c r="F53" s="45"/>
      <c r="G53" s="51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5"/>
      <c r="X53" s="5"/>
    </row>
    <row r="54" customFormat="false" ht="15.75" hidden="false" customHeight="true" outlineLevel="0" collapsed="false">
      <c r="A54" s="48" t="s">
        <v>50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5"/>
      <c r="X54" s="5"/>
    </row>
    <row r="55" customFormat="false" ht="38.25" hidden="false" customHeight="true" outlineLevel="0" collapsed="false">
      <c r="A55" s="49" t="s">
        <v>44</v>
      </c>
      <c r="B55" s="49"/>
      <c r="C55" s="49"/>
      <c r="D55" s="49"/>
      <c r="E55" s="49"/>
      <c r="F55" s="49" t="s">
        <v>51</v>
      </c>
      <c r="G55" s="49" t="s">
        <v>52</v>
      </c>
      <c r="H55" s="49" t="s">
        <v>53</v>
      </c>
      <c r="I55" s="49" t="s">
        <v>54</v>
      </c>
      <c r="J55" s="49" t="s">
        <v>55</v>
      </c>
      <c r="K55" s="49" t="s">
        <v>56</v>
      </c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5"/>
      <c r="X55" s="5"/>
    </row>
    <row r="56" customFormat="false" ht="25.5" hidden="false" customHeight="true" outlineLevel="0" collapsed="false">
      <c r="A56" s="50" t="s">
        <v>57</v>
      </c>
      <c r="B56" s="50"/>
      <c r="C56" s="50"/>
      <c r="D56" s="50"/>
      <c r="E56" s="50"/>
      <c r="F56" s="53" t="n">
        <v>1865737.67</v>
      </c>
      <c r="G56" s="54" t="s">
        <v>58</v>
      </c>
      <c r="H56" s="55" t="n">
        <v>201800010008207</v>
      </c>
      <c r="I56" s="56" t="n">
        <v>44866</v>
      </c>
      <c r="J56" s="56" t="n">
        <v>44927</v>
      </c>
      <c r="K56" s="50" t="s">
        <v>59</v>
      </c>
      <c r="L56" s="45"/>
      <c r="M56" s="45"/>
      <c r="N56" s="45"/>
      <c r="O56" s="45"/>
      <c r="P56" s="57"/>
      <c r="Q56" s="45"/>
      <c r="R56" s="45"/>
      <c r="S56" s="45"/>
      <c r="T56" s="45"/>
      <c r="U56" s="45"/>
      <c r="V56" s="45"/>
      <c r="W56" s="5"/>
      <c r="X56" s="5"/>
    </row>
    <row r="57" customFormat="false" ht="25.5" hidden="false" customHeight="true" outlineLevel="0" collapsed="false">
      <c r="A57" s="50" t="s">
        <v>57</v>
      </c>
      <c r="B57" s="50"/>
      <c r="C57" s="50"/>
      <c r="D57" s="50"/>
      <c r="E57" s="50"/>
      <c r="F57" s="58" t="n">
        <f aca="false">3690706.23</f>
        <v>3690706.23</v>
      </c>
      <c r="G57" s="54" t="s">
        <v>58</v>
      </c>
      <c r="H57" s="55" t="n">
        <v>201800010008207</v>
      </c>
      <c r="I57" s="56" t="n">
        <v>44896</v>
      </c>
      <c r="J57" s="56" t="n">
        <v>44927</v>
      </c>
      <c r="K57" s="50" t="s">
        <v>59</v>
      </c>
      <c r="L57" s="45"/>
      <c r="M57" s="45"/>
      <c r="N57" s="45"/>
      <c r="O57" s="45"/>
      <c r="P57" s="57"/>
      <c r="Q57" s="45"/>
      <c r="R57" s="45"/>
      <c r="S57" s="45"/>
      <c r="T57" s="45"/>
      <c r="U57" s="45"/>
      <c r="V57" s="45"/>
      <c r="W57" s="5"/>
      <c r="X57" s="5"/>
    </row>
    <row r="58" customFormat="false" ht="25.5" hidden="false" customHeight="true" outlineLevel="0" collapsed="false">
      <c r="A58" s="50" t="s">
        <v>57</v>
      </c>
      <c r="B58" s="50"/>
      <c r="C58" s="50"/>
      <c r="D58" s="50"/>
      <c r="E58" s="50"/>
      <c r="F58" s="58" t="n">
        <f aca="false">2424689.93</f>
        <v>2424689.93</v>
      </c>
      <c r="G58" s="54" t="s">
        <v>58</v>
      </c>
      <c r="H58" s="55" t="n">
        <v>201800010008207</v>
      </c>
      <c r="I58" s="56" t="n">
        <v>44927</v>
      </c>
      <c r="J58" s="56" t="n">
        <v>44927</v>
      </c>
      <c r="K58" s="50" t="s">
        <v>59</v>
      </c>
      <c r="L58" s="45"/>
      <c r="M58" s="45"/>
      <c r="N58" s="45"/>
      <c r="O58" s="45"/>
      <c r="P58" s="57"/>
      <c r="Q58" s="45"/>
      <c r="R58" s="45"/>
      <c r="S58" s="45"/>
      <c r="T58" s="45"/>
      <c r="U58" s="45"/>
      <c r="V58" s="45"/>
      <c r="W58" s="5"/>
      <c r="X58" s="5"/>
    </row>
    <row r="59" customFormat="false" ht="25.5" hidden="false" customHeight="true" outlineLevel="0" collapsed="false">
      <c r="A59" s="50" t="s">
        <v>57</v>
      </c>
      <c r="B59" s="50"/>
      <c r="C59" s="50"/>
      <c r="D59" s="50"/>
      <c r="E59" s="50"/>
      <c r="F59" s="58" t="n">
        <f aca="false">549478.86</f>
        <v>549478.86</v>
      </c>
      <c r="G59" s="54" t="s">
        <v>58</v>
      </c>
      <c r="H59" s="55" t="n">
        <v>201800010008207</v>
      </c>
      <c r="I59" s="56" t="n">
        <v>44927</v>
      </c>
      <c r="J59" s="56" t="n">
        <v>44958</v>
      </c>
      <c r="K59" s="50" t="s">
        <v>59</v>
      </c>
      <c r="L59" s="45"/>
      <c r="M59" s="45"/>
      <c r="N59" s="45"/>
      <c r="O59" s="45"/>
      <c r="P59" s="57"/>
      <c r="Q59" s="45"/>
      <c r="R59" s="45"/>
      <c r="S59" s="45"/>
      <c r="T59" s="45"/>
      <c r="U59" s="45"/>
      <c r="V59" s="45"/>
      <c r="W59" s="5"/>
      <c r="X59" s="5"/>
    </row>
    <row r="60" customFormat="false" ht="25.5" hidden="false" customHeight="true" outlineLevel="0" collapsed="false">
      <c r="A60" s="50" t="s">
        <v>57</v>
      </c>
      <c r="B60" s="50"/>
      <c r="C60" s="50"/>
      <c r="D60" s="50"/>
      <c r="E60" s="50"/>
      <c r="F60" s="58" t="n">
        <v>2834736.63</v>
      </c>
      <c r="G60" s="54" t="s">
        <v>58</v>
      </c>
      <c r="H60" s="55" t="n">
        <v>201800010008207</v>
      </c>
      <c r="I60" s="56" t="n">
        <v>44958</v>
      </c>
      <c r="J60" s="56" t="n">
        <v>44958</v>
      </c>
      <c r="K60" s="50" t="s">
        <v>59</v>
      </c>
      <c r="L60" s="45"/>
      <c r="M60" s="45"/>
      <c r="N60" s="45"/>
      <c r="O60" s="45"/>
      <c r="P60" s="57"/>
      <c r="Q60" s="45"/>
      <c r="R60" s="45"/>
      <c r="S60" s="45"/>
      <c r="T60" s="45"/>
      <c r="U60" s="45"/>
      <c r="V60" s="45"/>
      <c r="W60" s="5"/>
      <c r="X60" s="5"/>
    </row>
    <row r="61" customFormat="false" ht="25.5" hidden="false" customHeight="true" outlineLevel="0" collapsed="false">
      <c r="A61" s="50" t="s">
        <v>57</v>
      </c>
      <c r="B61" s="50"/>
      <c r="C61" s="50"/>
      <c r="D61" s="50"/>
      <c r="E61" s="50"/>
      <c r="F61" s="58" t="n">
        <f aca="false">2869730.1</f>
        <v>2869730.1</v>
      </c>
      <c r="G61" s="54" t="s">
        <v>58</v>
      </c>
      <c r="H61" s="55" t="n">
        <v>201800010008207</v>
      </c>
      <c r="I61" s="56" t="n">
        <v>44986</v>
      </c>
      <c r="J61" s="56" t="n">
        <v>44986</v>
      </c>
      <c r="K61" s="50" t="s">
        <v>59</v>
      </c>
      <c r="L61" s="45"/>
      <c r="M61" s="45"/>
      <c r="N61" s="45"/>
      <c r="O61" s="45"/>
      <c r="P61" s="57"/>
      <c r="Q61" s="45"/>
      <c r="R61" s="45"/>
      <c r="S61" s="45"/>
      <c r="T61" s="45"/>
      <c r="U61" s="45"/>
      <c r="V61" s="45"/>
      <c r="W61" s="5"/>
      <c r="X61" s="5"/>
    </row>
    <row r="62" customFormat="false" ht="25.5" hidden="false" customHeight="true" outlineLevel="0" collapsed="false">
      <c r="A62" s="50" t="s">
        <v>57</v>
      </c>
      <c r="B62" s="50"/>
      <c r="C62" s="50"/>
      <c r="D62" s="50"/>
      <c r="E62" s="50"/>
      <c r="F62" s="58" t="n">
        <f aca="false">2861184.91</f>
        <v>2861184.91</v>
      </c>
      <c r="G62" s="54" t="s">
        <v>58</v>
      </c>
      <c r="H62" s="55" t="n">
        <v>201800010008207</v>
      </c>
      <c r="I62" s="56" t="n">
        <v>45017</v>
      </c>
      <c r="J62" s="56" t="n">
        <v>45017</v>
      </c>
      <c r="K62" s="50" t="s">
        <v>59</v>
      </c>
      <c r="L62" s="45"/>
      <c r="M62" s="45"/>
      <c r="N62" s="45"/>
      <c r="O62" s="45"/>
      <c r="P62" s="57"/>
      <c r="Q62" s="45"/>
      <c r="R62" s="45"/>
      <c r="S62" s="45"/>
      <c r="T62" s="45"/>
      <c r="U62" s="45"/>
      <c r="V62" s="45"/>
      <c r="W62" s="5"/>
      <c r="X62" s="5"/>
    </row>
    <row r="63" customFormat="false" ht="25.5" hidden="false" customHeight="true" outlineLevel="0" collapsed="false">
      <c r="A63" s="50" t="s">
        <v>57</v>
      </c>
      <c r="B63" s="50"/>
      <c r="C63" s="50"/>
      <c r="D63" s="50"/>
      <c r="E63" s="50"/>
      <c r="F63" s="58" t="n">
        <f aca="false">2994604.27</f>
        <v>2994604.27</v>
      </c>
      <c r="G63" s="54" t="s">
        <v>58</v>
      </c>
      <c r="H63" s="55" t="n">
        <v>201800010008207</v>
      </c>
      <c r="I63" s="56" t="n">
        <v>45047</v>
      </c>
      <c r="J63" s="56" t="n">
        <v>45047</v>
      </c>
      <c r="K63" s="50" t="s">
        <v>59</v>
      </c>
      <c r="L63" s="45"/>
      <c r="M63" s="45"/>
      <c r="N63" s="45"/>
      <c r="O63" s="45"/>
      <c r="P63" s="57"/>
      <c r="Q63" s="45"/>
      <c r="R63" s="45"/>
      <c r="S63" s="45"/>
      <c r="T63" s="45"/>
      <c r="U63" s="45"/>
      <c r="V63" s="45"/>
      <c r="W63" s="5"/>
      <c r="X63" s="5"/>
    </row>
    <row r="64" customFormat="false" ht="25.5" hidden="false" customHeight="true" outlineLevel="0" collapsed="false">
      <c r="A64" s="50" t="s">
        <v>57</v>
      </c>
      <c r="B64" s="50"/>
      <c r="C64" s="50"/>
      <c r="D64" s="50"/>
      <c r="E64" s="50"/>
      <c r="F64" s="58" t="n">
        <v>2993088.64</v>
      </c>
      <c r="G64" s="54" t="s">
        <v>58</v>
      </c>
      <c r="H64" s="55" t="n">
        <v>201800010008207</v>
      </c>
      <c r="I64" s="56" t="n">
        <v>45078</v>
      </c>
      <c r="J64" s="56" t="n">
        <v>45078</v>
      </c>
      <c r="K64" s="50" t="s">
        <v>59</v>
      </c>
      <c r="L64" s="45"/>
      <c r="M64" s="45"/>
      <c r="N64" s="45"/>
      <c r="O64" s="45"/>
      <c r="P64" s="57"/>
      <c r="Q64" s="45"/>
      <c r="R64" s="45"/>
      <c r="S64" s="45"/>
      <c r="T64" s="45"/>
      <c r="U64" s="45"/>
      <c r="V64" s="45"/>
      <c r="W64" s="5"/>
      <c r="X64" s="5"/>
    </row>
    <row r="65" customFormat="false" ht="25.5" hidden="false" customHeight="true" outlineLevel="0" collapsed="false">
      <c r="A65" s="50" t="s">
        <v>57</v>
      </c>
      <c r="B65" s="50"/>
      <c r="C65" s="50"/>
      <c r="D65" s="50"/>
      <c r="E65" s="50"/>
      <c r="F65" s="58" t="n">
        <v>3006237.51</v>
      </c>
      <c r="G65" s="54" t="s">
        <v>58</v>
      </c>
      <c r="H65" s="55" t="n">
        <v>201800010008207</v>
      </c>
      <c r="I65" s="56" t="n">
        <v>45108</v>
      </c>
      <c r="J65" s="56" t="n">
        <v>45108</v>
      </c>
      <c r="K65" s="50" t="s">
        <v>59</v>
      </c>
      <c r="L65" s="45"/>
      <c r="M65" s="45"/>
      <c r="N65" s="45"/>
      <c r="O65" s="45"/>
      <c r="P65" s="57"/>
      <c r="Q65" s="45"/>
      <c r="R65" s="45"/>
      <c r="S65" s="45"/>
      <c r="T65" s="45"/>
      <c r="U65" s="45"/>
      <c r="V65" s="45"/>
      <c r="W65" s="5"/>
      <c r="X65" s="5"/>
    </row>
    <row r="66" customFormat="false" ht="25.5" hidden="false" customHeight="true" outlineLevel="0" collapsed="false">
      <c r="A66" s="50" t="s">
        <v>57</v>
      </c>
      <c r="B66" s="50"/>
      <c r="C66" s="50"/>
      <c r="D66" s="50"/>
      <c r="E66" s="50"/>
      <c r="F66" s="53" t="n">
        <f aca="false">2312900.68+569945.31</f>
        <v>2882845.99</v>
      </c>
      <c r="G66" s="54" t="s">
        <v>58</v>
      </c>
      <c r="H66" s="55" t="n">
        <v>201800010008207</v>
      </c>
      <c r="I66" s="56" t="n">
        <v>45139</v>
      </c>
      <c r="J66" s="56" t="n">
        <v>45139</v>
      </c>
      <c r="K66" s="50" t="s">
        <v>59</v>
      </c>
      <c r="L66" s="45"/>
      <c r="M66" s="45"/>
      <c r="N66" s="45"/>
      <c r="O66" s="45"/>
      <c r="P66" s="57"/>
      <c r="Q66" s="45"/>
      <c r="R66" s="45"/>
      <c r="S66" s="45"/>
      <c r="T66" s="45"/>
      <c r="U66" s="45"/>
      <c r="V66" s="45"/>
      <c r="W66" s="5"/>
      <c r="X66" s="5"/>
    </row>
    <row r="67" customFormat="false" ht="25.5" hidden="false" customHeight="true" outlineLevel="0" collapsed="false">
      <c r="A67" s="50" t="s">
        <v>57</v>
      </c>
      <c r="B67" s="50"/>
      <c r="C67" s="50"/>
      <c r="D67" s="50"/>
      <c r="E67" s="50"/>
      <c r="F67" s="53" t="n">
        <v>2963100.94</v>
      </c>
      <c r="G67" s="54" t="s">
        <v>58</v>
      </c>
      <c r="H67" s="55" t="n">
        <v>201800010008207</v>
      </c>
      <c r="I67" s="56" t="n">
        <v>45171</v>
      </c>
      <c r="J67" s="56" t="n">
        <v>45171</v>
      </c>
      <c r="K67" s="50" t="s">
        <v>59</v>
      </c>
      <c r="L67" s="45"/>
      <c r="M67" s="45"/>
      <c r="N67" s="45"/>
      <c r="O67" s="45"/>
      <c r="P67" s="57"/>
      <c r="Q67" s="45"/>
      <c r="R67" s="45"/>
      <c r="S67" s="45"/>
      <c r="T67" s="45"/>
      <c r="U67" s="45"/>
      <c r="V67" s="45"/>
      <c r="W67" s="5"/>
      <c r="X67" s="5"/>
    </row>
    <row r="68" customFormat="false" ht="25.5" hidden="false" customHeight="true" outlineLevel="0" collapsed="false">
      <c r="A68" s="50" t="s">
        <v>57</v>
      </c>
      <c r="B68" s="50"/>
      <c r="C68" s="50"/>
      <c r="D68" s="50"/>
      <c r="E68" s="50"/>
      <c r="F68" s="53" t="n">
        <v>3077156.25</v>
      </c>
      <c r="G68" s="54" t="s">
        <v>58</v>
      </c>
      <c r="H68" s="55" t="n">
        <v>201800010008207</v>
      </c>
      <c r="I68" s="56" t="n">
        <v>45201</v>
      </c>
      <c r="J68" s="56" t="n">
        <v>45201</v>
      </c>
      <c r="K68" s="50" t="s">
        <v>59</v>
      </c>
      <c r="L68" s="45"/>
      <c r="M68" s="45"/>
      <c r="N68" s="45"/>
      <c r="O68" s="45"/>
      <c r="P68" s="57"/>
      <c r="Q68" s="45"/>
      <c r="R68" s="45"/>
      <c r="S68" s="45"/>
      <c r="T68" s="45"/>
      <c r="U68" s="45"/>
      <c r="V68" s="45"/>
      <c r="W68" s="5"/>
      <c r="X68" s="5"/>
    </row>
    <row r="69" customFormat="false" ht="15" hidden="false" customHeight="true" outlineLevel="0" collapsed="false">
      <c r="A69" s="50" t="s">
        <v>60</v>
      </c>
      <c r="B69" s="50"/>
      <c r="C69" s="50"/>
      <c r="D69" s="50"/>
      <c r="E69" s="50"/>
      <c r="F69" s="58" t="n">
        <v>3117908.69</v>
      </c>
      <c r="G69" s="54" t="s">
        <v>58</v>
      </c>
      <c r="H69" s="55"/>
      <c r="I69" s="56" t="n">
        <v>45232</v>
      </c>
      <c r="J69" s="56" t="n">
        <v>45233</v>
      </c>
      <c r="K69" s="50"/>
      <c r="L69" s="45"/>
      <c r="M69" s="45"/>
      <c r="N69" s="45"/>
      <c r="O69" s="45"/>
      <c r="P69" s="57"/>
      <c r="Q69" s="45"/>
      <c r="R69" s="45"/>
      <c r="S69" s="45"/>
      <c r="T69" s="45"/>
      <c r="U69" s="45"/>
      <c r="V69" s="45"/>
      <c r="W69" s="5"/>
      <c r="X69" s="5"/>
    </row>
    <row r="70" customFormat="false" ht="25.5" hidden="false" customHeight="true" outlineLevel="0" collapsed="false">
      <c r="A70" s="50" t="s">
        <v>61</v>
      </c>
      <c r="B70" s="50"/>
      <c r="C70" s="50"/>
      <c r="D70" s="50"/>
      <c r="E70" s="50"/>
      <c r="F70" s="58" t="n">
        <f aca="false">84996.07</f>
        <v>84996.07</v>
      </c>
      <c r="G70" s="54" t="s">
        <v>58</v>
      </c>
      <c r="H70" s="55" t="n">
        <v>201800010008207</v>
      </c>
      <c r="I70" s="56" t="n">
        <v>44896</v>
      </c>
      <c r="J70" s="56" t="n">
        <v>44927</v>
      </c>
      <c r="K70" s="50" t="s">
        <v>59</v>
      </c>
      <c r="L70" s="45"/>
      <c r="M70" s="45"/>
      <c r="N70" s="45"/>
      <c r="O70" s="45"/>
      <c r="P70" s="57"/>
      <c r="Q70" s="45"/>
      <c r="R70" s="45"/>
      <c r="S70" s="45"/>
      <c r="T70" s="45"/>
      <c r="U70" s="45"/>
      <c r="V70" s="45"/>
      <c r="W70" s="5"/>
      <c r="X70" s="5"/>
    </row>
    <row r="71" customFormat="false" ht="25.5" hidden="false" customHeight="true" outlineLevel="0" collapsed="false">
      <c r="A71" s="50" t="s">
        <v>61</v>
      </c>
      <c r="B71" s="50"/>
      <c r="C71" s="50"/>
      <c r="D71" s="50"/>
      <c r="E71" s="50"/>
      <c r="F71" s="58" t="n">
        <f aca="false">95343.44</f>
        <v>95343.44</v>
      </c>
      <c r="G71" s="54" t="s">
        <v>58</v>
      </c>
      <c r="H71" s="55" t="n">
        <v>201800010008207</v>
      </c>
      <c r="I71" s="56" t="n">
        <v>44927</v>
      </c>
      <c r="J71" s="56" t="n">
        <v>44958</v>
      </c>
      <c r="K71" s="50" t="s">
        <v>59</v>
      </c>
      <c r="L71" s="45"/>
      <c r="M71" s="45"/>
      <c r="N71" s="45"/>
      <c r="O71" s="45"/>
      <c r="P71" s="57"/>
      <c r="Q71" s="45"/>
      <c r="R71" s="45"/>
      <c r="S71" s="45"/>
      <c r="T71" s="45"/>
      <c r="U71" s="45"/>
      <c r="V71" s="45"/>
      <c r="W71" s="5"/>
      <c r="X71" s="5"/>
    </row>
    <row r="72" customFormat="false" ht="25.5" hidden="false" customHeight="true" outlineLevel="0" collapsed="false">
      <c r="A72" s="50" t="s">
        <v>61</v>
      </c>
      <c r="B72" s="50"/>
      <c r="C72" s="50"/>
      <c r="D72" s="50"/>
      <c r="E72" s="50"/>
      <c r="F72" s="58" t="n">
        <f aca="false">105312.23</f>
        <v>105312.23</v>
      </c>
      <c r="G72" s="54" t="s">
        <v>58</v>
      </c>
      <c r="H72" s="55" t="n">
        <v>201800010008207</v>
      </c>
      <c r="I72" s="56" t="n">
        <v>44958</v>
      </c>
      <c r="J72" s="56" t="n">
        <v>44958</v>
      </c>
      <c r="K72" s="50" t="s">
        <v>59</v>
      </c>
      <c r="L72" s="45"/>
      <c r="M72" s="45"/>
      <c r="N72" s="45"/>
      <c r="O72" s="45"/>
      <c r="P72" s="57"/>
      <c r="Q72" s="45"/>
      <c r="R72" s="45"/>
      <c r="S72" s="45"/>
      <c r="T72" s="45"/>
      <c r="U72" s="45"/>
      <c r="V72" s="45"/>
      <c r="W72" s="5"/>
      <c r="X72" s="5"/>
    </row>
    <row r="73" customFormat="false" ht="25.5" hidden="false" customHeight="true" outlineLevel="0" collapsed="false">
      <c r="A73" s="50" t="s">
        <v>61</v>
      </c>
      <c r="B73" s="50"/>
      <c r="C73" s="50"/>
      <c r="D73" s="50"/>
      <c r="E73" s="50"/>
      <c r="F73" s="58" t="n">
        <f aca="false">100517.11</f>
        <v>100517.11</v>
      </c>
      <c r="G73" s="54" t="s">
        <v>58</v>
      </c>
      <c r="H73" s="55" t="n">
        <v>201800010008207</v>
      </c>
      <c r="I73" s="56" t="n">
        <v>44986</v>
      </c>
      <c r="J73" s="56" t="n">
        <v>44986</v>
      </c>
      <c r="K73" s="50" t="s">
        <v>59</v>
      </c>
      <c r="L73" s="45"/>
      <c r="M73" s="45"/>
      <c r="N73" s="45"/>
      <c r="O73" s="45"/>
      <c r="P73" s="57"/>
      <c r="Q73" s="45"/>
      <c r="R73" s="45"/>
      <c r="S73" s="45"/>
      <c r="T73" s="45"/>
      <c r="U73" s="45"/>
      <c r="V73" s="45"/>
      <c r="W73" s="5"/>
      <c r="X73" s="5"/>
    </row>
    <row r="74" customFormat="false" ht="25.5" hidden="false" customHeight="true" outlineLevel="0" collapsed="false">
      <c r="A74" s="50" t="s">
        <v>61</v>
      </c>
      <c r="B74" s="50"/>
      <c r="C74" s="50"/>
      <c r="D74" s="50"/>
      <c r="E74" s="50"/>
      <c r="F74" s="58" t="n">
        <f aca="false">97923.52</f>
        <v>97923.52</v>
      </c>
      <c r="G74" s="54" t="s">
        <v>58</v>
      </c>
      <c r="H74" s="55" t="n">
        <v>201800010008207</v>
      </c>
      <c r="I74" s="56" t="n">
        <v>45017</v>
      </c>
      <c r="J74" s="56" t="n">
        <v>45017</v>
      </c>
      <c r="K74" s="50" t="s">
        <v>59</v>
      </c>
      <c r="L74" s="45"/>
      <c r="M74" s="45"/>
      <c r="N74" s="45"/>
      <c r="O74" s="45"/>
      <c r="P74" s="57"/>
      <c r="Q74" s="45"/>
      <c r="R74" s="45"/>
      <c r="S74" s="45"/>
      <c r="T74" s="45"/>
      <c r="U74" s="45"/>
      <c r="V74" s="45"/>
      <c r="W74" s="5"/>
      <c r="X74" s="5"/>
    </row>
    <row r="75" customFormat="false" ht="25.5" hidden="false" customHeight="true" outlineLevel="0" collapsed="false">
      <c r="A75" s="50" t="s">
        <v>61</v>
      </c>
      <c r="B75" s="50"/>
      <c r="C75" s="50"/>
      <c r="D75" s="50"/>
      <c r="E75" s="50"/>
      <c r="F75" s="58" t="n">
        <f aca="false">110453.86</f>
        <v>110453.86</v>
      </c>
      <c r="G75" s="54" t="s">
        <v>58</v>
      </c>
      <c r="H75" s="55" t="n">
        <v>201800010008207</v>
      </c>
      <c r="I75" s="56" t="n">
        <v>45047</v>
      </c>
      <c r="J75" s="56" t="n">
        <v>45047</v>
      </c>
      <c r="K75" s="50" t="s">
        <v>59</v>
      </c>
      <c r="L75" s="45"/>
      <c r="M75" s="45"/>
      <c r="N75" s="45"/>
      <c r="O75" s="45"/>
      <c r="P75" s="57"/>
      <c r="Q75" s="45"/>
      <c r="R75" s="45"/>
      <c r="S75" s="45"/>
      <c r="T75" s="45"/>
      <c r="U75" s="45"/>
      <c r="V75" s="45"/>
      <c r="W75" s="5"/>
      <c r="X75" s="5"/>
    </row>
    <row r="76" customFormat="false" ht="25.5" hidden="false" customHeight="true" outlineLevel="0" collapsed="false">
      <c r="A76" s="50" t="s">
        <v>61</v>
      </c>
      <c r="B76" s="50"/>
      <c r="C76" s="50"/>
      <c r="D76" s="50"/>
      <c r="E76" s="50"/>
      <c r="F76" s="58" t="n">
        <f aca="false">100270.75</f>
        <v>100270.75</v>
      </c>
      <c r="G76" s="54" t="s">
        <v>58</v>
      </c>
      <c r="H76" s="55" t="n">
        <v>201800010008207</v>
      </c>
      <c r="I76" s="56" t="n">
        <v>45078</v>
      </c>
      <c r="J76" s="56" t="n">
        <v>45078</v>
      </c>
      <c r="K76" s="50" t="s">
        <v>59</v>
      </c>
      <c r="L76" s="45"/>
      <c r="M76" s="45"/>
      <c r="N76" s="45"/>
      <c r="O76" s="45"/>
      <c r="P76" s="57"/>
      <c r="Q76" s="45"/>
      <c r="R76" s="45"/>
      <c r="S76" s="45"/>
      <c r="T76" s="45"/>
      <c r="U76" s="45"/>
      <c r="V76" s="45"/>
      <c r="W76" s="5"/>
      <c r="X76" s="5"/>
    </row>
    <row r="77" customFormat="false" ht="25.5" hidden="false" customHeight="true" outlineLevel="0" collapsed="false">
      <c r="A77" s="50" t="s">
        <v>61</v>
      </c>
      <c r="B77" s="50"/>
      <c r="C77" s="50"/>
      <c r="D77" s="50"/>
      <c r="E77" s="50"/>
      <c r="F77" s="58" t="n">
        <f aca="false">108400.81</f>
        <v>108400.81</v>
      </c>
      <c r="G77" s="54" t="s">
        <v>58</v>
      </c>
      <c r="H77" s="55" t="n">
        <v>201800010008207</v>
      </c>
      <c r="I77" s="56" t="n">
        <v>45108</v>
      </c>
      <c r="J77" s="56" t="n">
        <v>45108</v>
      </c>
      <c r="K77" s="50" t="s">
        <v>59</v>
      </c>
      <c r="L77" s="45"/>
      <c r="M77" s="45"/>
      <c r="N77" s="45"/>
      <c r="O77" s="45"/>
      <c r="P77" s="57"/>
      <c r="Q77" s="45"/>
      <c r="R77" s="45"/>
      <c r="S77" s="45"/>
      <c r="T77" s="45"/>
      <c r="U77" s="45"/>
      <c r="V77" s="45"/>
      <c r="W77" s="5"/>
      <c r="X77" s="5"/>
    </row>
    <row r="78" customFormat="false" ht="25.5" hidden="false" customHeight="true" outlineLevel="0" collapsed="false">
      <c r="A78" s="50" t="s">
        <v>61</v>
      </c>
      <c r="B78" s="50"/>
      <c r="C78" s="50"/>
      <c r="D78" s="50"/>
      <c r="E78" s="50"/>
      <c r="F78" s="58" t="n">
        <v>120817.63</v>
      </c>
      <c r="G78" s="54" t="s">
        <v>58</v>
      </c>
      <c r="H78" s="55" t="n">
        <v>201800010008207</v>
      </c>
      <c r="I78" s="56" t="n">
        <v>45139</v>
      </c>
      <c r="J78" s="56" t="n">
        <v>45139</v>
      </c>
      <c r="K78" s="50" t="s">
        <v>59</v>
      </c>
      <c r="L78" s="45"/>
      <c r="M78" s="45"/>
      <c r="N78" s="45"/>
      <c r="O78" s="45"/>
      <c r="P78" s="57"/>
      <c r="Q78" s="45"/>
      <c r="R78" s="45"/>
      <c r="S78" s="45"/>
      <c r="T78" s="45"/>
      <c r="U78" s="45"/>
      <c r="V78" s="45"/>
      <c r="W78" s="5"/>
      <c r="X78" s="5"/>
    </row>
    <row r="79" customFormat="false" ht="25.5" hidden="false" customHeight="true" outlineLevel="0" collapsed="false">
      <c r="A79" s="50" t="s">
        <v>61</v>
      </c>
      <c r="B79" s="50"/>
      <c r="C79" s="50"/>
      <c r="D79" s="50"/>
      <c r="E79" s="50"/>
      <c r="F79" s="58" t="n">
        <v>104951.7</v>
      </c>
      <c r="G79" s="54" t="s">
        <v>58</v>
      </c>
      <c r="H79" s="55" t="n">
        <v>201800010008207</v>
      </c>
      <c r="I79" s="56" t="n">
        <v>45170</v>
      </c>
      <c r="J79" s="56" t="n">
        <v>45171</v>
      </c>
      <c r="K79" s="50" t="s">
        <v>59</v>
      </c>
      <c r="L79" s="45"/>
      <c r="M79" s="45"/>
      <c r="N79" s="45"/>
      <c r="O79" s="45"/>
      <c r="P79" s="57"/>
      <c r="Q79" s="45"/>
      <c r="R79" s="45"/>
      <c r="S79" s="45"/>
      <c r="T79" s="45"/>
      <c r="U79" s="45"/>
      <c r="V79" s="45"/>
      <c r="W79" s="5"/>
      <c r="X79" s="5"/>
    </row>
    <row r="80" customFormat="false" ht="25.5" hidden="false" customHeight="true" outlineLevel="0" collapsed="false">
      <c r="A80" s="50" t="s">
        <v>62</v>
      </c>
      <c r="B80" s="50"/>
      <c r="C80" s="50"/>
      <c r="D80" s="50"/>
      <c r="E80" s="50"/>
      <c r="F80" s="58" t="n">
        <v>164996.49</v>
      </c>
      <c r="G80" s="54" t="s">
        <v>63</v>
      </c>
      <c r="H80" s="55" t="n">
        <v>201800010008207</v>
      </c>
      <c r="I80" s="56" t="n">
        <v>44927</v>
      </c>
      <c r="J80" s="56" t="n">
        <v>44927</v>
      </c>
      <c r="K80" s="50" t="s">
        <v>59</v>
      </c>
      <c r="L80" s="45"/>
      <c r="M80" s="45"/>
      <c r="N80" s="45"/>
      <c r="O80" s="45"/>
      <c r="P80" s="57"/>
      <c r="Q80" s="45"/>
      <c r="R80" s="45"/>
      <c r="S80" s="45"/>
      <c r="T80" s="45"/>
      <c r="U80" s="45"/>
      <c r="V80" s="45"/>
      <c r="W80" s="5"/>
      <c r="X80" s="5"/>
    </row>
    <row r="81" customFormat="false" ht="25.5" hidden="false" customHeight="true" outlineLevel="0" collapsed="false">
      <c r="A81" s="50" t="s">
        <v>62</v>
      </c>
      <c r="B81" s="50"/>
      <c r="C81" s="50"/>
      <c r="D81" s="50"/>
      <c r="E81" s="50"/>
      <c r="F81" s="58" t="n">
        <v>165074.54</v>
      </c>
      <c r="G81" s="54" t="s">
        <v>63</v>
      </c>
      <c r="H81" s="55" t="n">
        <v>201800010008207</v>
      </c>
      <c r="I81" s="56" t="n">
        <v>44958</v>
      </c>
      <c r="J81" s="56" t="n">
        <v>44958</v>
      </c>
      <c r="K81" s="50" t="s">
        <v>59</v>
      </c>
      <c r="L81" s="45"/>
      <c r="M81" s="45"/>
      <c r="N81" s="45"/>
      <c r="O81" s="45"/>
      <c r="P81" s="57"/>
      <c r="Q81" s="45"/>
      <c r="R81" s="45"/>
      <c r="S81" s="45"/>
      <c r="T81" s="45"/>
      <c r="U81" s="45"/>
      <c r="V81" s="45"/>
      <c r="W81" s="5"/>
      <c r="X81" s="5"/>
    </row>
    <row r="82" customFormat="false" ht="25.5" hidden="false" customHeight="true" outlineLevel="0" collapsed="false">
      <c r="A82" s="50" t="s">
        <v>62</v>
      </c>
      <c r="B82" s="50"/>
      <c r="C82" s="50"/>
      <c r="D82" s="50"/>
      <c r="E82" s="50"/>
      <c r="F82" s="58" t="n">
        <f aca="false">162622.55</f>
        <v>162622.55</v>
      </c>
      <c r="G82" s="54" t="s">
        <v>63</v>
      </c>
      <c r="H82" s="55" t="n">
        <v>201800010008207</v>
      </c>
      <c r="I82" s="56" t="n">
        <v>44986</v>
      </c>
      <c r="J82" s="56" t="n">
        <v>44986</v>
      </c>
      <c r="K82" s="50" t="s">
        <v>59</v>
      </c>
      <c r="L82" s="45"/>
      <c r="M82" s="45"/>
      <c r="N82" s="45"/>
      <c r="O82" s="45"/>
      <c r="P82" s="57"/>
      <c r="Q82" s="45"/>
      <c r="R82" s="45"/>
      <c r="S82" s="45"/>
      <c r="T82" s="45"/>
      <c r="U82" s="45"/>
      <c r="V82" s="45"/>
      <c r="W82" s="5"/>
      <c r="X82" s="5"/>
    </row>
    <row r="83" customFormat="false" ht="25.5" hidden="false" customHeight="true" outlineLevel="0" collapsed="false">
      <c r="A83" s="50" t="s">
        <v>62</v>
      </c>
      <c r="B83" s="50"/>
      <c r="C83" s="50"/>
      <c r="D83" s="50"/>
      <c r="E83" s="50"/>
      <c r="F83" s="58" t="n">
        <f aca="false">182444.51</f>
        <v>182444.51</v>
      </c>
      <c r="G83" s="54" t="s">
        <v>63</v>
      </c>
      <c r="H83" s="55" t="n">
        <v>201800010008207</v>
      </c>
      <c r="I83" s="56" t="n">
        <v>45017</v>
      </c>
      <c r="J83" s="56" t="n">
        <v>45017</v>
      </c>
      <c r="K83" s="50" t="s">
        <v>59</v>
      </c>
      <c r="L83" s="45"/>
      <c r="M83" s="45"/>
      <c r="N83" s="45"/>
      <c r="O83" s="45"/>
      <c r="P83" s="57"/>
      <c r="Q83" s="45"/>
      <c r="R83" s="45"/>
      <c r="S83" s="45"/>
      <c r="T83" s="45"/>
      <c r="U83" s="45"/>
      <c r="V83" s="45"/>
      <c r="W83" s="5"/>
      <c r="X83" s="5"/>
    </row>
    <row r="84" customFormat="false" ht="25.5" hidden="false" customHeight="true" outlineLevel="0" collapsed="false">
      <c r="A84" s="50" t="s">
        <v>62</v>
      </c>
      <c r="B84" s="50"/>
      <c r="C84" s="50"/>
      <c r="D84" s="50"/>
      <c r="E84" s="50"/>
      <c r="F84" s="58" t="n">
        <f aca="false">168639.25</f>
        <v>168639.25</v>
      </c>
      <c r="G84" s="54" t="s">
        <v>63</v>
      </c>
      <c r="H84" s="55" t="n">
        <v>201800010008207</v>
      </c>
      <c r="I84" s="56" t="n">
        <v>45047</v>
      </c>
      <c r="J84" s="56" t="n">
        <v>45047</v>
      </c>
      <c r="K84" s="50" t="s">
        <v>59</v>
      </c>
      <c r="L84" s="45"/>
      <c r="M84" s="45"/>
      <c r="N84" s="45"/>
      <c r="O84" s="45"/>
      <c r="P84" s="57"/>
      <c r="Q84" s="45"/>
      <c r="R84" s="45"/>
      <c r="S84" s="45"/>
      <c r="T84" s="45"/>
      <c r="U84" s="45"/>
      <c r="V84" s="45"/>
      <c r="W84" s="5"/>
      <c r="X84" s="5"/>
    </row>
    <row r="85" customFormat="false" ht="25.5" hidden="false" customHeight="true" outlineLevel="0" collapsed="false">
      <c r="A85" s="50" t="s">
        <v>62</v>
      </c>
      <c r="B85" s="50"/>
      <c r="C85" s="50"/>
      <c r="D85" s="50"/>
      <c r="E85" s="50"/>
      <c r="F85" s="58" t="n">
        <v>168206.32</v>
      </c>
      <c r="G85" s="54" t="s">
        <v>63</v>
      </c>
      <c r="H85" s="55" t="n">
        <v>201800010008207</v>
      </c>
      <c r="I85" s="56" t="n">
        <v>45078</v>
      </c>
      <c r="J85" s="56" t="n">
        <v>45078</v>
      </c>
      <c r="K85" s="50" t="s">
        <v>59</v>
      </c>
      <c r="L85" s="45"/>
      <c r="M85" s="45"/>
      <c r="N85" s="45"/>
      <c r="O85" s="45"/>
      <c r="P85" s="57"/>
      <c r="Q85" s="45"/>
      <c r="R85" s="45"/>
      <c r="S85" s="45"/>
      <c r="T85" s="45"/>
      <c r="U85" s="45"/>
      <c r="V85" s="45"/>
      <c r="W85" s="5"/>
      <c r="X85" s="5"/>
    </row>
    <row r="86" customFormat="false" ht="25.5" hidden="false" customHeight="true" outlineLevel="0" collapsed="false">
      <c r="A86" s="50" t="s">
        <v>62</v>
      </c>
      <c r="B86" s="50"/>
      <c r="C86" s="50"/>
      <c r="D86" s="50"/>
      <c r="E86" s="50"/>
      <c r="F86" s="58" t="n">
        <v>155656.71</v>
      </c>
      <c r="G86" s="54" t="s">
        <v>63</v>
      </c>
      <c r="H86" s="55" t="n">
        <v>201800010008207</v>
      </c>
      <c r="I86" s="56" t="n">
        <v>45108</v>
      </c>
      <c r="J86" s="56" t="n">
        <v>45108</v>
      </c>
      <c r="K86" s="50" t="s">
        <v>59</v>
      </c>
      <c r="L86" s="45"/>
      <c r="M86" s="45"/>
      <c r="N86" s="45"/>
      <c r="O86" s="45"/>
      <c r="P86" s="57"/>
      <c r="Q86" s="45"/>
      <c r="R86" s="45"/>
      <c r="S86" s="45"/>
      <c r="T86" s="45"/>
      <c r="U86" s="45"/>
      <c r="V86" s="45"/>
      <c r="W86" s="5"/>
      <c r="X86" s="5"/>
    </row>
    <row r="87" customFormat="false" ht="25.5" hidden="false" customHeight="true" outlineLevel="0" collapsed="false">
      <c r="A87" s="50" t="s">
        <v>62</v>
      </c>
      <c r="B87" s="50"/>
      <c r="C87" s="50"/>
      <c r="D87" s="50"/>
      <c r="E87" s="50"/>
      <c r="F87" s="58" t="n">
        <v>161165.76</v>
      </c>
      <c r="G87" s="54" t="s">
        <v>63</v>
      </c>
      <c r="H87" s="55" t="n">
        <v>201800010008207</v>
      </c>
      <c r="I87" s="56" t="n">
        <v>45139</v>
      </c>
      <c r="J87" s="56" t="n">
        <v>45139</v>
      </c>
      <c r="K87" s="50" t="s">
        <v>59</v>
      </c>
      <c r="L87" s="45"/>
      <c r="M87" s="45"/>
      <c r="N87" s="45"/>
      <c r="O87" s="45"/>
      <c r="P87" s="57"/>
      <c r="Q87" s="45"/>
      <c r="R87" s="45"/>
      <c r="S87" s="45"/>
      <c r="T87" s="45"/>
      <c r="U87" s="45"/>
      <c r="V87" s="45"/>
      <c r="W87" s="5"/>
      <c r="X87" s="5"/>
    </row>
    <row r="88" customFormat="false" ht="25.5" hidden="false" customHeight="true" outlineLevel="0" collapsed="false">
      <c r="A88" s="50" t="s">
        <v>62</v>
      </c>
      <c r="B88" s="50"/>
      <c r="C88" s="50"/>
      <c r="D88" s="50"/>
      <c r="E88" s="50"/>
      <c r="F88" s="58" t="n">
        <v>181912.68</v>
      </c>
      <c r="G88" s="54" t="s">
        <v>63</v>
      </c>
      <c r="H88" s="55" t="n">
        <v>201800010008207</v>
      </c>
      <c r="I88" s="56" t="n">
        <v>45170</v>
      </c>
      <c r="J88" s="56" t="n">
        <v>45171</v>
      </c>
      <c r="K88" s="50" t="s">
        <v>59</v>
      </c>
      <c r="L88" s="45"/>
      <c r="M88" s="45"/>
      <c r="N88" s="45"/>
      <c r="O88" s="45"/>
      <c r="P88" s="57"/>
      <c r="Q88" s="45"/>
      <c r="R88" s="45"/>
      <c r="S88" s="45"/>
      <c r="T88" s="45"/>
      <c r="U88" s="45"/>
      <c r="V88" s="45"/>
      <c r="W88" s="5"/>
      <c r="X88" s="5"/>
    </row>
    <row r="89" customFormat="false" ht="25.5" hidden="false" customHeight="true" outlineLevel="0" collapsed="false">
      <c r="A89" s="50" t="s">
        <v>62</v>
      </c>
      <c r="B89" s="50"/>
      <c r="C89" s="50"/>
      <c r="D89" s="50"/>
      <c r="E89" s="50"/>
      <c r="F89" s="58" t="n">
        <v>203971.93</v>
      </c>
      <c r="G89" s="54" t="s">
        <v>63</v>
      </c>
      <c r="H89" s="55" t="n">
        <v>201800010008207</v>
      </c>
      <c r="I89" s="56" t="n">
        <v>45200</v>
      </c>
      <c r="J89" s="56" t="n">
        <v>45201</v>
      </c>
      <c r="K89" s="50" t="s">
        <v>59</v>
      </c>
      <c r="L89" s="45"/>
      <c r="M89" s="45"/>
      <c r="N89" s="45"/>
      <c r="O89" s="45"/>
      <c r="P89" s="57"/>
      <c r="Q89" s="45"/>
      <c r="R89" s="45"/>
      <c r="S89" s="45"/>
      <c r="T89" s="45"/>
      <c r="U89" s="45"/>
      <c r="V89" s="45"/>
      <c r="W89" s="5"/>
      <c r="X89" s="5"/>
    </row>
    <row r="90" customFormat="false" ht="15" hidden="false" customHeight="true" outlineLevel="0" collapsed="false">
      <c r="A90" s="50" t="s">
        <v>64</v>
      </c>
      <c r="B90" s="50"/>
      <c r="C90" s="50"/>
      <c r="D90" s="50"/>
      <c r="E90" s="50"/>
      <c r="F90" s="53" t="n">
        <v>180000</v>
      </c>
      <c r="G90" s="54" t="s">
        <v>63</v>
      </c>
      <c r="H90" s="55"/>
      <c r="I90" s="56" t="n">
        <v>45232</v>
      </c>
      <c r="J90" s="56" t="n">
        <v>45233</v>
      </c>
      <c r="K90" s="59"/>
      <c r="L90" s="45"/>
      <c r="M90" s="45"/>
      <c r="N90" s="45"/>
      <c r="O90" s="45"/>
      <c r="P90" s="57"/>
      <c r="Q90" s="45"/>
      <c r="R90" s="45"/>
      <c r="S90" s="45"/>
      <c r="T90" s="45"/>
      <c r="U90" s="45"/>
      <c r="V90" s="45"/>
      <c r="W90" s="5"/>
      <c r="X90" s="5"/>
    </row>
    <row r="91" customFormat="false" ht="38.25" hidden="false" customHeight="true" outlineLevel="0" collapsed="false">
      <c r="A91" s="50" t="s">
        <v>65</v>
      </c>
      <c r="B91" s="50"/>
      <c r="C91" s="50"/>
      <c r="D91" s="50"/>
      <c r="E91" s="50"/>
      <c r="F91" s="58" t="n">
        <v>2437835.54</v>
      </c>
      <c r="G91" s="54" t="s">
        <v>63</v>
      </c>
      <c r="H91" s="55" t="n">
        <v>202200010066328</v>
      </c>
      <c r="I91" s="56" t="s">
        <v>66</v>
      </c>
      <c r="J91" s="56" t="n">
        <v>45139</v>
      </c>
      <c r="K91" s="59" t="s">
        <v>67</v>
      </c>
      <c r="L91" s="45"/>
      <c r="M91" s="45"/>
      <c r="N91" s="45"/>
      <c r="O91" s="45"/>
      <c r="P91" s="57"/>
      <c r="Q91" s="45"/>
      <c r="R91" s="45"/>
      <c r="S91" s="45"/>
      <c r="T91" s="45"/>
      <c r="U91" s="45"/>
      <c r="V91" s="45"/>
      <c r="W91" s="5"/>
      <c r="X91" s="5"/>
    </row>
    <row r="92" customFormat="false" ht="38.25" hidden="false" customHeight="true" outlineLevel="0" collapsed="false">
      <c r="A92" s="50" t="s">
        <v>65</v>
      </c>
      <c r="B92" s="50"/>
      <c r="C92" s="50"/>
      <c r="D92" s="50"/>
      <c r="E92" s="50"/>
      <c r="F92" s="58" t="n">
        <v>765160.06</v>
      </c>
      <c r="G92" s="54" t="s">
        <v>63</v>
      </c>
      <c r="H92" s="55" t="n">
        <v>202200010066328</v>
      </c>
      <c r="I92" s="56" t="s">
        <v>68</v>
      </c>
      <c r="J92" s="56" t="n">
        <v>45139</v>
      </c>
      <c r="K92" s="59" t="s">
        <v>67</v>
      </c>
      <c r="L92" s="45"/>
      <c r="M92" s="45"/>
      <c r="N92" s="45"/>
      <c r="O92" s="45"/>
      <c r="P92" s="57"/>
      <c r="Q92" s="45"/>
      <c r="R92" s="45"/>
      <c r="S92" s="45"/>
      <c r="T92" s="45"/>
      <c r="U92" s="45"/>
      <c r="V92" s="45"/>
      <c r="W92" s="5"/>
      <c r="X92" s="5"/>
    </row>
    <row r="93" customFormat="false" ht="38.25" hidden="false" customHeight="true" outlineLevel="0" collapsed="false">
      <c r="A93" s="50" t="s">
        <v>65</v>
      </c>
      <c r="B93" s="50"/>
      <c r="C93" s="50"/>
      <c r="D93" s="50"/>
      <c r="E93" s="50"/>
      <c r="F93" s="58" t="n">
        <v>638578.85</v>
      </c>
      <c r="G93" s="54" t="s">
        <v>63</v>
      </c>
      <c r="H93" s="55" t="n">
        <v>202200010066328</v>
      </c>
      <c r="I93" s="56" t="s">
        <v>69</v>
      </c>
      <c r="J93" s="56" t="n">
        <v>44958</v>
      </c>
      <c r="K93" s="59" t="s">
        <v>67</v>
      </c>
      <c r="L93" s="45"/>
      <c r="M93" s="45"/>
      <c r="N93" s="45"/>
      <c r="O93" s="45"/>
      <c r="P93" s="57"/>
      <c r="Q93" s="45"/>
      <c r="R93" s="45"/>
      <c r="S93" s="45"/>
      <c r="T93" s="45"/>
      <c r="U93" s="45"/>
      <c r="V93" s="45"/>
      <c r="W93" s="5"/>
      <c r="X93" s="5"/>
    </row>
    <row r="94" customFormat="false" ht="38.25" hidden="false" customHeight="true" outlineLevel="0" collapsed="false">
      <c r="A94" s="50" t="s">
        <v>65</v>
      </c>
      <c r="B94" s="50"/>
      <c r="C94" s="50"/>
      <c r="D94" s="50"/>
      <c r="E94" s="50"/>
      <c r="F94" s="58" t="n">
        <v>155107.86</v>
      </c>
      <c r="G94" s="54" t="s">
        <v>63</v>
      </c>
      <c r="H94" s="55" t="n">
        <v>202200010066328</v>
      </c>
      <c r="I94" s="56" t="s">
        <v>69</v>
      </c>
      <c r="J94" s="56" t="n">
        <v>44986</v>
      </c>
      <c r="K94" s="59" t="s">
        <v>67</v>
      </c>
      <c r="L94" s="45"/>
      <c r="M94" s="45"/>
      <c r="N94" s="45"/>
      <c r="O94" s="45"/>
      <c r="P94" s="57"/>
      <c r="Q94" s="45"/>
      <c r="R94" s="45"/>
      <c r="S94" s="45"/>
      <c r="T94" s="45"/>
      <c r="U94" s="45"/>
      <c r="V94" s="45"/>
      <c r="W94" s="5"/>
      <c r="X94" s="5"/>
    </row>
    <row r="95" customFormat="false" ht="15" hidden="false" customHeight="true" outlineLevel="0" collapsed="false">
      <c r="A95" s="50" t="s">
        <v>70</v>
      </c>
      <c r="B95" s="50"/>
      <c r="C95" s="50"/>
      <c r="D95" s="50"/>
      <c r="E95" s="50"/>
      <c r="F95" s="50"/>
      <c r="G95" s="50"/>
      <c r="H95" s="50"/>
      <c r="I95" s="56"/>
      <c r="J95" s="60"/>
      <c r="K95" s="54"/>
      <c r="L95" s="45"/>
      <c r="M95" s="45"/>
      <c r="N95" s="45"/>
      <c r="O95" s="45"/>
      <c r="P95" s="57"/>
      <c r="Q95" s="45"/>
      <c r="R95" s="45"/>
      <c r="S95" s="45"/>
      <c r="T95" s="45"/>
      <c r="U95" s="45"/>
      <c r="V95" s="45"/>
      <c r="W95" s="5"/>
      <c r="X95" s="5"/>
    </row>
    <row r="96" customFormat="false" ht="38.25" hidden="false" customHeight="true" outlineLevel="0" collapsed="false">
      <c r="A96" s="50" t="s">
        <v>71</v>
      </c>
      <c r="B96" s="50"/>
      <c r="C96" s="50"/>
      <c r="D96" s="50"/>
      <c r="E96" s="50"/>
      <c r="F96" s="58" t="n">
        <v>12022.38</v>
      </c>
      <c r="G96" s="54" t="s">
        <v>63</v>
      </c>
      <c r="H96" s="55" t="n">
        <v>202200010059243</v>
      </c>
      <c r="I96" s="56" t="s">
        <v>72</v>
      </c>
      <c r="J96" s="56" t="n">
        <v>44986</v>
      </c>
      <c r="K96" s="59" t="s">
        <v>67</v>
      </c>
      <c r="L96" s="45"/>
      <c r="M96" s="45"/>
      <c r="N96" s="45"/>
      <c r="O96" s="45"/>
      <c r="P96" s="57"/>
      <c r="Q96" s="45"/>
      <c r="R96" s="45"/>
      <c r="S96" s="45"/>
      <c r="T96" s="45"/>
      <c r="U96" s="45"/>
      <c r="V96" s="45"/>
      <c r="W96" s="5"/>
      <c r="X96" s="5"/>
    </row>
    <row r="97" customFormat="false" ht="38.25" hidden="false" customHeight="true" outlineLevel="0" collapsed="false">
      <c r="A97" s="50" t="s">
        <v>71</v>
      </c>
      <c r="B97" s="50"/>
      <c r="C97" s="50"/>
      <c r="D97" s="50"/>
      <c r="E97" s="50"/>
      <c r="F97" s="58" t="n">
        <v>26302.62</v>
      </c>
      <c r="G97" s="54" t="s">
        <v>63</v>
      </c>
      <c r="H97" s="55" t="n">
        <v>202200010059243</v>
      </c>
      <c r="I97" s="56" t="s">
        <v>72</v>
      </c>
      <c r="J97" s="56" t="n">
        <v>45047</v>
      </c>
      <c r="K97" s="59" t="s">
        <v>67</v>
      </c>
      <c r="L97" s="45"/>
      <c r="M97" s="45"/>
      <c r="N97" s="45"/>
      <c r="O97" s="45"/>
      <c r="P97" s="57"/>
      <c r="Q97" s="45"/>
      <c r="R97" s="45"/>
      <c r="S97" s="45"/>
      <c r="T97" s="45"/>
      <c r="U97" s="45"/>
      <c r="V97" s="45"/>
      <c r="W97" s="5"/>
      <c r="X97" s="5"/>
    </row>
    <row r="98" customFormat="false" ht="38.25" hidden="false" customHeight="true" outlineLevel="0" collapsed="false">
      <c r="A98" s="50" t="s">
        <v>71</v>
      </c>
      <c r="B98" s="50"/>
      <c r="C98" s="50"/>
      <c r="D98" s="50"/>
      <c r="E98" s="50"/>
      <c r="F98" s="58" t="n">
        <v>38325</v>
      </c>
      <c r="G98" s="54" t="s">
        <v>63</v>
      </c>
      <c r="H98" s="55" t="n">
        <v>202200010059243</v>
      </c>
      <c r="I98" s="56" t="s">
        <v>72</v>
      </c>
      <c r="J98" s="56" t="n">
        <v>45078</v>
      </c>
      <c r="K98" s="59" t="s">
        <v>67</v>
      </c>
      <c r="L98" s="45"/>
      <c r="M98" s="45"/>
      <c r="N98" s="45"/>
      <c r="O98" s="45"/>
      <c r="P98" s="57"/>
      <c r="Q98" s="45"/>
      <c r="R98" s="45"/>
      <c r="S98" s="45"/>
      <c r="T98" s="45"/>
      <c r="U98" s="45"/>
      <c r="V98" s="45"/>
      <c r="W98" s="5"/>
      <c r="X98" s="5"/>
    </row>
    <row r="99" customFormat="false" ht="25.5" hidden="false" customHeight="true" outlineLevel="0" collapsed="false">
      <c r="A99" s="50" t="s">
        <v>73</v>
      </c>
      <c r="B99" s="50"/>
      <c r="C99" s="50"/>
      <c r="D99" s="50"/>
      <c r="E99" s="50"/>
      <c r="F99" s="58" t="n">
        <v>29136.09</v>
      </c>
      <c r="G99" s="54" t="s">
        <v>74</v>
      </c>
      <c r="H99" s="55" t="n">
        <v>202200010066501</v>
      </c>
      <c r="I99" s="56" t="n">
        <v>44835</v>
      </c>
      <c r="J99" s="56" t="n">
        <v>44927</v>
      </c>
      <c r="K99" s="50" t="s">
        <v>59</v>
      </c>
      <c r="L99" s="45"/>
      <c r="M99" s="45"/>
      <c r="N99" s="45"/>
      <c r="O99" s="45"/>
      <c r="P99" s="57"/>
      <c r="Q99" s="45"/>
      <c r="R99" s="45"/>
      <c r="S99" s="45"/>
      <c r="T99" s="45"/>
      <c r="U99" s="45"/>
      <c r="V99" s="45"/>
      <c r="W99" s="5"/>
      <c r="X99" s="5"/>
    </row>
    <row r="100" customFormat="false" ht="25.5" hidden="false" customHeight="true" outlineLevel="0" collapsed="false">
      <c r="A100" s="50" t="s">
        <v>73</v>
      </c>
      <c r="B100" s="50"/>
      <c r="C100" s="50"/>
      <c r="D100" s="50"/>
      <c r="E100" s="50"/>
      <c r="F100" s="58" t="n">
        <v>291360.86</v>
      </c>
      <c r="G100" s="54" t="s">
        <v>74</v>
      </c>
      <c r="H100" s="55" t="n">
        <v>202200010066501</v>
      </c>
      <c r="I100" s="56" t="n">
        <v>44866</v>
      </c>
      <c r="J100" s="56" t="n">
        <v>44927</v>
      </c>
      <c r="K100" s="50" t="s">
        <v>59</v>
      </c>
      <c r="L100" s="45"/>
      <c r="M100" s="45"/>
      <c r="N100" s="45"/>
      <c r="O100" s="45"/>
      <c r="P100" s="57"/>
      <c r="Q100" s="45"/>
      <c r="R100" s="45"/>
      <c r="S100" s="45"/>
      <c r="T100" s="45"/>
      <c r="U100" s="45"/>
      <c r="V100" s="45"/>
      <c r="W100" s="5"/>
      <c r="X100" s="5"/>
    </row>
    <row r="101" customFormat="false" ht="49.5" hidden="false" customHeight="true" outlineLevel="0" collapsed="false">
      <c r="A101" s="50" t="s">
        <v>75</v>
      </c>
      <c r="B101" s="50"/>
      <c r="C101" s="50"/>
      <c r="D101" s="50"/>
      <c r="E101" s="50"/>
      <c r="F101" s="58" t="n">
        <v>487.97</v>
      </c>
      <c r="G101" s="54" t="s">
        <v>74</v>
      </c>
      <c r="H101" s="55" t="n">
        <v>202100010054419</v>
      </c>
      <c r="I101" s="56" t="n">
        <v>45170</v>
      </c>
      <c r="J101" s="56" t="n">
        <v>45170</v>
      </c>
      <c r="K101" s="50"/>
      <c r="L101" s="45"/>
      <c r="M101" s="45"/>
      <c r="N101" s="45"/>
      <c r="O101" s="45"/>
      <c r="P101" s="57"/>
      <c r="Q101" s="45"/>
      <c r="R101" s="45"/>
      <c r="S101" s="45"/>
      <c r="T101" s="45"/>
      <c r="U101" s="45"/>
      <c r="V101" s="45"/>
      <c r="W101" s="5"/>
      <c r="X101" s="5"/>
    </row>
    <row r="102" customFormat="false" ht="15" hidden="false" customHeight="true" outlineLevel="0" collapsed="false">
      <c r="A102" s="61" t="s">
        <v>76</v>
      </c>
      <c r="B102" s="61"/>
      <c r="C102" s="61"/>
      <c r="D102" s="61"/>
      <c r="E102" s="61"/>
      <c r="F102" s="62" t="n">
        <f aca="false">SUM(F56:F100)</f>
        <v>45448713.74</v>
      </c>
      <c r="G102" s="63"/>
      <c r="H102" s="63"/>
      <c r="I102" s="63"/>
      <c r="J102" s="63"/>
      <c r="K102" s="63"/>
      <c r="L102" s="45"/>
      <c r="M102" s="45"/>
      <c r="N102" s="45"/>
      <c r="O102" s="45"/>
      <c r="P102" s="57"/>
      <c r="Q102" s="45"/>
      <c r="R102" s="45"/>
      <c r="S102" s="45"/>
      <c r="T102" s="45"/>
      <c r="U102" s="45"/>
      <c r="V102" s="45"/>
      <c r="W102" s="5"/>
      <c r="X102" s="5"/>
    </row>
    <row r="103" customFormat="false" ht="15" hidden="false" customHeight="true" outlineLevel="0" collapsed="false">
      <c r="A103" s="64" t="s">
        <v>77</v>
      </c>
      <c r="B103" s="64"/>
      <c r="C103" s="64"/>
      <c r="D103" s="64"/>
      <c r="E103" s="64"/>
      <c r="F103" s="64"/>
      <c r="G103" s="64"/>
      <c r="H103" s="64"/>
      <c r="I103" s="57"/>
      <c r="J103" s="57"/>
      <c r="K103" s="57"/>
      <c r="L103" s="57"/>
      <c r="M103" s="57"/>
      <c r="N103" s="57"/>
      <c r="O103" s="57"/>
      <c r="P103" s="45"/>
      <c r="Q103" s="45"/>
      <c r="R103" s="45"/>
      <c r="S103" s="45"/>
      <c r="T103" s="45"/>
      <c r="U103" s="45"/>
      <c r="V103" s="45"/>
      <c r="W103" s="5"/>
      <c r="X103" s="5"/>
    </row>
    <row r="104" customFormat="false" ht="15" hidden="false" customHeight="false" outlineLevel="0" collapsed="false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45"/>
      <c r="Q104" s="45"/>
      <c r="R104" s="45"/>
      <c r="S104" s="45"/>
      <c r="T104" s="45"/>
      <c r="U104" s="45"/>
      <c r="V104" s="45"/>
      <c r="W104" s="5"/>
      <c r="X104" s="5"/>
    </row>
    <row r="105" customFormat="false" ht="15.75" hidden="false" customHeight="true" outlineLevel="0" collapsed="false">
      <c r="A105" s="66" t="s">
        <v>78</v>
      </c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7"/>
      <c r="M105" s="67"/>
      <c r="N105" s="67"/>
      <c r="O105" s="67"/>
      <c r="P105" s="45"/>
      <c r="Q105" s="45"/>
      <c r="R105" s="45"/>
      <c r="S105" s="45"/>
      <c r="T105" s="45"/>
      <c r="U105" s="45"/>
      <c r="V105" s="45"/>
      <c r="W105" s="5"/>
      <c r="X105" s="5"/>
    </row>
    <row r="106" customFormat="false" ht="15" hidden="false" customHeight="false" outlineLevel="0" collapsed="false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7"/>
      <c r="M106" s="67"/>
      <c r="N106" s="67"/>
      <c r="O106" s="67"/>
      <c r="P106" s="45"/>
      <c r="Q106" s="45"/>
      <c r="R106" s="45"/>
      <c r="S106" s="45"/>
      <c r="T106" s="45"/>
      <c r="U106" s="45"/>
      <c r="V106" s="45"/>
      <c r="W106" s="5"/>
      <c r="X106" s="5"/>
    </row>
    <row r="107" customFormat="false" ht="15" hidden="false" customHeight="false" outlineLevel="0" collapsed="false">
      <c r="A107" s="45"/>
      <c r="B107" s="45"/>
      <c r="C107" s="52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5"/>
      <c r="X107" s="5"/>
    </row>
    <row r="108" customFormat="false" ht="15" hidden="false" customHeight="true" outlineLevel="0" collapsed="false">
      <c r="A108" s="64" t="s">
        <v>79</v>
      </c>
      <c r="B108" s="64"/>
      <c r="C108" s="64"/>
      <c r="D108" s="64"/>
      <c r="E108" s="64"/>
      <c r="F108" s="64"/>
      <c r="G108" s="64"/>
      <c r="H108" s="64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5"/>
      <c r="X108" s="5"/>
    </row>
    <row r="109" customFormat="false" ht="15" hidden="false" customHeight="false" outlineLevel="0" collapsed="false">
      <c r="A109" s="45"/>
      <c r="B109" s="45"/>
      <c r="C109" s="52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5"/>
      <c r="X109" s="5"/>
    </row>
    <row r="110" customFormat="false" ht="15" hidden="false" customHeight="false" outlineLevel="0" collapsed="false">
      <c r="A110" s="45"/>
      <c r="B110" s="45"/>
      <c r="C110" s="52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5"/>
      <c r="X110" s="5"/>
    </row>
    <row r="111" customFormat="false" ht="15" hidden="false" customHeight="false" outlineLevel="0" collapsed="false">
      <c r="A111" s="45"/>
      <c r="B111" s="45"/>
      <c r="C111" s="52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5"/>
      <c r="X111" s="5"/>
    </row>
    <row r="112" customFormat="false" ht="15" hidden="false" customHeight="true" outlineLevel="0" collapsed="false">
      <c r="A112" s="45"/>
      <c r="B112" s="45"/>
      <c r="C112" s="52"/>
      <c r="D112" s="68" t="s">
        <v>80</v>
      </c>
      <c r="E112" s="68"/>
      <c r="F112" s="68"/>
      <c r="I112" s="69" t="s">
        <v>81</v>
      </c>
      <c r="J112" s="69"/>
      <c r="K112" s="69"/>
      <c r="L112" s="69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5"/>
      <c r="X112" s="5"/>
    </row>
    <row r="113" customFormat="false" ht="30.75" hidden="false" customHeight="true" outlineLevel="0" collapsed="false">
      <c r="A113" s="45"/>
      <c r="B113" s="45"/>
      <c r="C113" s="52"/>
      <c r="D113" s="68" t="s">
        <v>82</v>
      </c>
      <c r="E113" s="68"/>
      <c r="F113" s="68"/>
      <c r="I113" s="69" t="s">
        <v>83</v>
      </c>
      <c r="J113" s="69"/>
      <c r="K113" s="69"/>
      <c r="L113" s="69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5"/>
      <c r="X113" s="5"/>
    </row>
    <row r="114" customFormat="false" ht="15" hidden="false" customHeight="false" outlineLevel="0" collapsed="false">
      <c r="A114" s="45"/>
      <c r="B114" s="45"/>
      <c r="C114" s="52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5"/>
      <c r="X114" s="5"/>
    </row>
    <row r="115" customFormat="false" ht="15" hidden="false" customHeight="false" outlineLevel="0" collapsed="false">
      <c r="A115" s="45"/>
      <c r="B115" s="45"/>
      <c r="C115" s="52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5"/>
      <c r="X115" s="5"/>
    </row>
    <row r="116" customFormat="false" ht="15" hidden="false" customHeight="false" outlineLevel="0" collapsed="false">
      <c r="A116" s="45"/>
      <c r="B116" s="45"/>
      <c r="C116" s="52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5"/>
      <c r="X116" s="5"/>
    </row>
    <row r="117" customFormat="false" ht="15" hidden="false" customHeight="false" outlineLevel="0" collapsed="false">
      <c r="A117" s="45"/>
      <c r="B117" s="45"/>
      <c r="C117" s="52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5"/>
      <c r="X117" s="5"/>
    </row>
    <row r="118" customFormat="false" ht="15" hidden="false" customHeight="false" outlineLevel="0" collapsed="false">
      <c r="A118" s="45"/>
      <c r="B118" s="45"/>
      <c r="C118" s="52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5"/>
      <c r="X118" s="5"/>
    </row>
    <row r="119" customFormat="false" ht="15" hidden="false" customHeight="false" outlineLevel="0" collapsed="false">
      <c r="A119" s="45"/>
      <c r="B119" s="45"/>
      <c r="C119" s="52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5"/>
      <c r="X119" s="5"/>
    </row>
    <row r="120" customFormat="false" ht="15" hidden="false" customHeight="false" outlineLevel="0" collapsed="false">
      <c r="A120" s="45"/>
      <c r="B120" s="45"/>
      <c r="C120" s="52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5"/>
      <c r="X120" s="5"/>
    </row>
    <row r="121" customFormat="false" ht="15" hidden="false" customHeight="false" outlineLevel="0" collapsed="false">
      <c r="A121" s="45"/>
      <c r="B121" s="45"/>
      <c r="C121" s="52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5"/>
      <c r="X121" s="5"/>
    </row>
    <row r="122" customFormat="false" ht="15" hidden="false" customHeight="false" outlineLevel="0" collapsed="false">
      <c r="A122" s="45"/>
      <c r="B122" s="45"/>
      <c r="C122" s="52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5"/>
      <c r="X122" s="5"/>
    </row>
    <row r="123" customFormat="false" ht="15" hidden="false" customHeight="false" outlineLevel="0" collapsed="false">
      <c r="A123" s="45"/>
      <c r="B123" s="45"/>
      <c r="C123" s="52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5"/>
      <c r="X123" s="5"/>
    </row>
    <row r="124" customFormat="false" ht="15" hidden="false" customHeight="false" outlineLevel="0" collapsed="false">
      <c r="A124" s="45"/>
      <c r="B124" s="45"/>
      <c r="C124" s="52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5"/>
      <c r="X124" s="5"/>
    </row>
    <row r="125" customFormat="false" ht="15" hidden="false" customHeight="false" outlineLevel="0" collapsed="false">
      <c r="A125" s="45"/>
      <c r="B125" s="45"/>
      <c r="C125" s="52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5"/>
      <c r="X125" s="5"/>
    </row>
    <row r="126" customFormat="false" ht="15" hidden="false" customHeight="false" outlineLevel="0" collapsed="false">
      <c r="A126" s="45"/>
      <c r="B126" s="45"/>
      <c r="C126" s="52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5"/>
      <c r="X126" s="5"/>
    </row>
    <row r="127" customFormat="false" ht="15" hidden="false" customHeight="false" outlineLevel="0" collapsed="false">
      <c r="A127" s="45"/>
      <c r="B127" s="45"/>
      <c r="C127" s="52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5"/>
      <c r="X127" s="5"/>
    </row>
    <row r="128" customFormat="false" ht="15" hidden="false" customHeight="false" outlineLevel="0" collapsed="false">
      <c r="A128" s="45"/>
      <c r="B128" s="45"/>
      <c r="C128" s="52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5"/>
      <c r="X128" s="5"/>
    </row>
    <row r="129" customFormat="false" ht="15" hidden="false" customHeight="false" outlineLevel="0" collapsed="false">
      <c r="A129" s="45"/>
      <c r="B129" s="45"/>
      <c r="C129" s="52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5"/>
      <c r="X129" s="5"/>
    </row>
    <row r="130" customFormat="false" ht="15" hidden="false" customHeight="false" outlineLevel="0" collapsed="false">
      <c r="A130" s="45"/>
      <c r="B130" s="45"/>
      <c r="C130" s="52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5"/>
      <c r="X130" s="5"/>
    </row>
    <row r="131" customFormat="false" ht="15" hidden="false" customHeight="false" outlineLevel="0" collapsed="false">
      <c r="A131" s="45"/>
      <c r="B131" s="45"/>
      <c r="C131" s="52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5"/>
      <c r="X131" s="5"/>
    </row>
    <row r="132" customFormat="false" ht="15" hidden="false" customHeight="false" outlineLevel="0" collapsed="false">
      <c r="A132" s="45"/>
      <c r="B132" s="45"/>
      <c r="C132" s="52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5"/>
      <c r="X132" s="5"/>
    </row>
    <row r="133" customFormat="false" ht="15" hidden="false" customHeight="false" outlineLevel="0" collapsed="false">
      <c r="A133" s="45"/>
      <c r="B133" s="45"/>
      <c r="C133" s="52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5"/>
      <c r="X133" s="5"/>
    </row>
    <row r="134" customFormat="false" ht="15" hidden="false" customHeight="false" outlineLevel="0" collapsed="false">
      <c r="A134" s="45"/>
      <c r="B134" s="45"/>
      <c r="C134" s="52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5"/>
      <c r="X134" s="5"/>
    </row>
    <row r="135" customFormat="false" ht="15" hidden="false" customHeight="false" outlineLevel="0" collapsed="false">
      <c r="A135" s="45"/>
      <c r="B135" s="45"/>
      <c r="C135" s="52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5"/>
      <c r="X135" s="5"/>
    </row>
    <row r="136" customFormat="false" ht="15" hidden="false" customHeight="false" outlineLevel="0" collapsed="false">
      <c r="A136" s="70"/>
      <c r="B136" s="70"/>
      <c r="C136" s="71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</row>
    <row r="137" customFormat="false" ht="15" hidden="false" customHeight="false" outlineLevel="0" collapsed="false">
      <c r="A137" s="70"/>
      <c r="B137" s="70"/>
      <c r="C137" s="71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</row>
    <row r="138" customFormat="false" ht="15" hidden="false" customHeight="false" outlineLevel="0" collapsed="false">
      <c r="A138" s="70"/>
      <c r="B138" s="70"/>
      <c r="C138" s="71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</row>
    <row r="139" customFormat="false" ht="15" hidden="false" customHeight="false" outlineLevel="0" collapsed="false">
      <c r="A139" s="70"/>
      <c r="B139" s="70"/>
      <c r="C139" s="71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</row>
    <row r="140" customFormat="false" ht="15" hidden="false" customHeight="false" outlineLevel="0" collapsed="false">
      <c r="A140" s="70"/>
      <c r="B140" s="70"/>
      <c r="C140" s="71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</row>
    <row r="141" customFormat="false" ht="15" hidden="false" customHeight="false" outlineLevel="0" collapsed="false">
      <c r="A141" s="70"/>
      <c r="B141" s="70"/>
      <c r="C141" s="71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</row>
    <row r="142" customFormat="false" ht="15" hidden="false" customHeight="false" outlineLevel="0" collapsed="false">
      <c r="A142" s="70"/>
      <c r="B142" s="70"/>
      <c r="C142" s="71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</row>
    <row r="143" customFormat="false" ht="15" hidden="false" customHeight="false" outlineLevel="0" collapsed="false">
      <c r="A143" s="70"/>
      <c r="B143" s="70"/>
      <c r="C143" s="71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</row>
    <row r="144" customFormat="false" ht="15" hidden="false" customHeight="false" outlineLevel="0" collapsed="false">
      <c r="A144" s="70"/>
      <c r="B144" s="70"/>
      <c r="C144" s="71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</row>
    <row r="145" customFormat="false" ht="15" hidden="false" customHeight="false" outlineLevel="0" collapsed="false">
      <c r="A145" s="70"/>
      <c r="B145" s="70"/>
      <c r="C145" s="71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</row>
    <row r="146" customFormat="false" ht="15" hidden="false" customHeight="false" outlineLevel="0" collapsed="false">
      <c r="A146" s="70"/>
      <c r="B146" s="70"/>
      <c r="C146" s="71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</row>
    <row r="147" customFormat="false" ht="15" hidden="false" customHeight="false" outlineLevel="0" collapsed="false">
      <c r="A147" s="70"/>
      <c r="B147" s="70"/>
      <c r="C147" s="71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</row>
    <row r="148" customFormat="false" ht="15" hidden="false" customHeight="false" outlineLevel="0" collapsed="false">
      <c r="A148" s="70"/>
      <c r="B148" s="70"/>
      <c r="C148" s="71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</row>
    <row r="149" customFormat="false" ht="15" hidden="false" customHeight="false" outlineLevel="0" collapsed="false">
      <c r="A149" s="70"/>
      <c r="B149" s="70"/>
      <c r="C149" s="71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</row>
    <row r="150" customFormat="false" ht="15" hidden="false" customHeight="false" outlineLevel="0" collapsed="false">
      <c r="A150" s="70"/>
      <c r="B150" s="70"/>
      <c r="C150" s="71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</row>
  </sheetData>
  <autoFilter ref="A55:K103"/>
  <mergeCells count="91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46:E46"/>
    <mergeCell ref="A47:E47"/>
    <mergeCell ref="A48:E48"/>
    <mergeCell ref="A49:E49"/>
    <mergeCell ref="A50:E50"/>
    <mergeCell ref="A51:E51"/>
    <mergeCell ref="A52:E52"/>
    <mergeCell ref="A54:K54"/>
    <mergeCell ref="A55:E55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5:E85"/>
    <mergeCell ref="A86:E86"/>
    <mergeCell ref="A87:E87"/>
    <mergeCell ref="A88:E88"/>
    <mergeCell ref="A89:E89"/>
    <mergeCell ref="A90:E90"/>
    <mergeCell ref="A91:E91"/>
    <mergeCell ref="A92:E92"/>
    <mergeCell ref="A93:E93"/>
    <mergeCell ref="A94:E94"/>
    <mergeCell ref="A95:E95"/>
    <mergeCell ref="A96:E96"/>
    <mergeCell ref="A97:E97"/>
    <mergeCell ref="A98:E98"/>
    <mergeCell ref="A99:E99"/>
    <mergeCell ref="A100:E100"/>
    <mergeCell ref="A101:E101"/>
    <mergeCell ref="A102:E102"/>
    <mergeCell ref="A103:H103"/>
    <mergeCell ref="A104:O104"/>
    <mergeCell ref="A105:K106"/>
    <mergeCell ref="L105:O106"/>
    <mergeCell ref="A108:H108"/>
    <mergeCell ref="D112:F112"/>
    <mergeCell ref="I112:L112"/>
    <mergeCell ref="D113:F113"/>
    <mergeCell ref="I113:L11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2024-01-12T10:00:47Z</dcterms:created>
  <dc:creator/>
  <dc:description/>
  <dc:language>pt-BR</dc:language>
  <cp:lastModifiedBy/>
  <dcterms:modified xsi:type="dcterms:W3CDTF">2024-01-12T10:01:09Z</dcterms:modified>
  <cp:revision>1</cp:revision>
  <dc:subject/>
  <dc:title/>
</cp:coreProperties>
</file>