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HUGO\"/>
    </mc:Choice>
  </mc:AlternateContent>
  <xr:revisionPtr revIDLastSave="0" documentId="13_ncr:40009_{73EBC786-5EEB-4139-A7C5-2E563F0E9C80}" xr6:coauthVersionLast="47" xr6:coauthVersionMax="47" xr10:uidLastSave="{00000000-0000-0000-0000-000000000000}"/>
  <bookViews>
    <workbookView xWindow="-108" yWindow="-108" windowWidth="23256" windowHeight="12576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'ANEXO_XXV_-_COMPARATIVO_FINANC_'!$A$1:$C$101</definedName>
  </definedNames>
  <calcPr calcId="181029" fullCalcOnLoad="1"/>
</workbook>
</file>

<file path=xl/calcChain.xml><?xml version="1.0" encoding="utf-8"?>
<calcChain xmlns="http://schemas.openxmlformats.org/spreadsheetml/2006/main">
  <c r="C68" i="1" l="1"/>
  <c r="C67" i="1"/>
  <c r="C66" i="1"/>
  <c r="C65" i="1"/>
  <c r="C63" i="1"/>
  <c r="C62" i="1"/>
  <c r="C61" i="1"/>
  <c r="C91" i="1"/>
  <c r="C86" i="1"/>
  <c r="C80" i="1"/>
  <c r="C75" i="1"/>
  <c r="C56" i="1"/>
  <c r="C53" i="1"/>
  <c r="C57" i="1" s="1"/>
  <c r="C49" i="1"/>
  <c r="C44" i="1"/>
  <c r="C36" i="1"/>
  <c r="C69" i="1" l="1"/>
  <c r="C76" i="1" s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<sst xmlns="http://schemas.openxmlformats.org/spreadsheetml/2006/main" count="89" uniqueCount="87">
  <si>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</si>
  <si>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 xml:space="preserve">HOSPITAL DE URGÊNCIA DE GOIÁS DR. VALDEMIRO CRUZ-HUGO 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</si>
  <si>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</si>
  <si>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</si>
  <si>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</si>
  <si>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</si>
  <si>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</si>
  <si>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</si>
  <si>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</si>
  <si>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</si>
  <si>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</si>
  <si>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</si>
  <si>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HOSPITAL DE URGÊNCIAS DE GOIÁS DR. VALDEMIRO CRUZ  HUGO</t>
  </si>
  <si>
    <t>12.053.184/0006-41</t>
  </si>
  <si>
    <t xml:space="preserve"> </t>
  </si>
  <si>
    <t xml:space="preserve">CONTRATO DE GESTÃO/ADITIVO </t>
  </si>
  <si>
    <t>Nº 39/2022</t>
  </si>
  <si>
    <t>VIGÊNCIA DO CONTRATO DE GESTRÃO/ TÊRMO ADITIVO</t>
  </si>
  <si>
    <t xml:space="preserve">180 DIAS 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</si>
  <si>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</si>
  <si>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</si>
  <si>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</si>
  <si>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</si>
  <si>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</si>
  <si>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</si>
  <si>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</si>
  <si>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1241 - 3229-6 -  BANCO CONTA MOVIMENTO</t>
  </si>
  <si>
    <t>1.2.1 Aplicação Financeiras - CEF - AG 1241 - 3229-6  - PROVISÕES 3% - CUSTEIO</t>
  </si>
  <si>
    <t>1.2.2 CEF - Aplicação Financeira - AG 1241 - 3226-6  - CUSTEIO</t>
  </si>
  <si>
    <t>1.2.3 CEF - Aplicação Financeira - AG 1241 - 3229-6  INVESTIMENTO</t>
  </si>
  <si>
    <t>SALDO ANTERIOR 1 = (1.1 + 1.2 + 1.2.1 + 1.2.2 + 1.2.3)</t>
  </si>
  <si>
    <t>2 - ENTRADAS DE RECURSOS FINANCEIROS</t>
  </si>
  <si>
    <t>2.1 - REPASSE CUSTEIO - CEF - AG 1241 - 3229-6-  BANCO CONTA MOVIMENTO</t>
  </si>
  <si>
    <t>2.2 - REPASSE INVESTIMENTO - AG 1241 - 3229-6</t>
  </si>
  <si>
    <t>2.3 - RENDIMENTOS SOBRE APLICAÇÕES FINANCEIRAS  - CUSTEIO - AG1241 - 3229-6</t>
  </si>
  <si>
    <t>2.4 - RENDIMENTOS SOBRE APLICAÇÕES FINANCEIRAS  - INVESTIMENTO -  AG 1241 - 3229-6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</si>
  <si>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</si>
  <si>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</si>
  <si>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</si>
  <si>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1241 - 3229-6</t>
  </si>
  <si>
    <t>3.2 - RESGATE DE AOLICAÇAO FINANCEIRA - INVESTIMENTO -AG 1241 - 3229-6</t>
  </si>
  <si>
    <t>TOTAL DOS RESGATES 3 = (3.2 + 3.2 )</t>
  </si>
  <si>
    <t>4 - APLICAÇÕES FINANCEIRAS</t>
  </si>
  <si>
    <t>4.1 - APLICAÇÃO FINANCEIRA -  CUSTEIO - AG 1241 - 3229-6</t>
  </si>
  <si>
    <t>TOTAL APLICAÇÃO FINANCEIRA - CUSTEIO</t>
  </si>
  <si>
    <t>4.1 - APLICAÇÃO FINANCEIRA -  INVESTIMENTO -AG 1241 - 3229-6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</si>
  <si>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</si>
  <si>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</si>
  <si>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</si>
  <si>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</si>
  <si>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</si>
  <si>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</si>
  <si>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</si>
  <si>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</si>
  <si>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</si>
  <si>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</si>
  <si>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</si>
  <si>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</si>
  <si>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</si>
  <si>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</si>
  <si>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</si>
  <si>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</si>
  <si>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</si>
  <si>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</si>
  <si>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</si>
  <si>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</si>
  <si>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</si>
  <si>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</si>
  <si>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</si>
  <si>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</si>
  <si>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</si>
  <si>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</si>
  <si>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1241 - 3229-6</t>
  </si>
  <si>
    <t>7.3  BANCO  APLICAÇÕES FINANCEIRAS - CUSTEIO - AG 1241 - 3229-6</t>
  </si>
  <si>
    <t>7.4  BANCO  APLICAÇÕES FINANCEIRAS - INVESTIMENTO -  AG 1241 -3229-6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</si>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</sst>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#,##0.00&quot; &quot;;&quot;-&quot;#,##0.00&quot; &quot;;&quot; -&quot;00&quot; &quot;;&quot; &quot;@&quot; &quot;"/>
    <numFmt numFmtId="165" formatCode="[$R$-416]&quot; &quot;#,##0.00"/>
    <numFmt numFmtId="166" formatCode="&quot; &quot;#,##0.00&quot; &quot;;&quot; (&quot;#,##0.00&quot;)&quot;;&quot; - &quot;;&quot; &quot;@&quot; &quot;"/>
    <numFmt numFmtId="167" formatCode="#,##0.00&quot; &quot;;&quot;-&quot;#,##0.00&quot; &quot;"/>
    <numFmt numFmtId="168" formatCode="[$R$-416]&quot; &quot;#,##0.00;[Red]&quot;-&quot;[$R$-416]&quot; &quot;#,##0.00"/>
  </numFmts>
  <fonts count="11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77"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4" fillId="0" borderId="1" xfId="0" applyFont="1" applyBorder="1"/>
    <xf numFmtId="166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7" fillId="0" borderId="7" xfId="0" applyFont="1" applyFill="1" applyBorder="1"/>
    <xf numFmtId="0" fontId="7" fillId="0" borderId="0" xfId="0" applyFont="1"/>
    <xf numFmtId="0" fontId="9" fillId="0" borderId="8" xfId="0" applyFont="1" applyBorder="1" applyAlignment="1">
      <alignment vertical="center"/>
    </xf>
    <xf numFmtId="0" fontId="7" fillId="0" borderId="9" xfId="0" applyFont="1" applyFill="1" applyBorder="1"/>
    <xf numFmtId="0" fontId="9" fillId="0" borderId="8" xfId="0" applyFont="1" applyBorder="1"/>
    <xf numFmtId="0" fontId="8" fillId="0" borderId="9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9" fillId="0" borderId="8" xfId="0" applyFont="1" applyBorder="1" applyAlignment="1">
      <alignment wrapText="1"/>
    </xf>
    <xf numFmtId="0" fontId="7" fillId="0" borderId="9" xfId="0" applyFont="1" applyFill="1" applyBorder="1" applyAlignment="1">
      <alignment vertical="top" wrapText="1"/>
    </xf>
    <xf numFmtId="0" fontId="8" fillId="0" borderId="0" xfId="0" applyFont="1"/>
    <xf numFmtId="14" fontId="8" fillId="0" borderId="9" xfId="0" applyNumberFormat="1" applyFont="1" applyFill="1" applyBorder="1" applyAlignment="1">
      <alignment horizontal="left" vertical="top"/>
    </xf>
    <xf numFmtId="165" fontId="1" fillId="0" borderId="0" xfId="1" applyNumberFormat="1" applyAlignment="1">
      <alignment horizontal="left"/>
    </xf>
    <xf numFmtId="0" fontId="9" fillId="0" borderId="8" xfId="0" applyFont="1" applyBorder="1" applyAlignment="1">
      <alignment horizontal="left"/>
    </xf>
    <xf numFmtId="17" fontId="8" fillId="0" borderId="9" xfId="0" applyNumberFormat="1" applyFont="1" applyFill="1" applyBorder="1" applyAlignment="1">
      <alignment horizontal="left" vertical="top"/>
    </xf>
    <xf numFmtId="0" fontId="10" fillId="0" borderId="10" xfId="0" applyFont="1" applyBorder="1" applyAlignment="1">
      <alignment horizontal="left"/>
    </xf>
    <xf numFmtId="0" fontId="7" fillId="0" borderId="11" xfId="0" applyFont="1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167" fontId="4" fillId="0" borderId="9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10" xfId="0" applyNumberFormat="1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left"/>
    </xf>
    <xf numFmtId="4" fontId="4" fillId="3" borderId="14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6" fontId="4" fillId="3" borderId="14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6" fontId="4" fillId="0" borderId="7" xfId="0" applyNumberFormat="1" applyFont="1" applyFill="1" applyBorder="1" applyAlignment="1">
      <alignment horizontal="right" vertical="center"/>
    </xf>
    <xf numFmtId="166" fontId="9" fillId="3" borderId="14" xfId="0" applyNumberFormat="1" applyFont="1" applyFill="1" applyBorder="1" applyAlignment="1">
      <alignment horizontal="right" vertical="center"/>
    </xf>
    <xf numFmtId="166" fontId="4" fillId="0" borderId="17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/>
    </xf>
    <xf numFmtId="166" fontId="9" fillId="4" borderId="14" xfId="0" applyNumberFormat="1" applyFont="1" applyFill="1" applyBorder="1" applyAlignment="1">
      <alignment horizontal="right" vertical="center"/>
    </xf>
    <xf numFmtId="166" fontId="9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166" fontId="4" fillId="0" borderId="9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4" fontId="9" fillId="3" borderId="14" xfId="0" applyNumberFormat="1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164" fontId="1" fillId="0" borderId="9" xfId="1" applyFill="1" applyBorder="1"/>
    <xf numFmtId="0" fontId="0" fillId="0" borderId="10" xfId="0" applyBorder="1"/>
    <xf numFmtId="0" fontId="9" fillId="3" borderId="14" xfId="0" applyFont="1" applyFill="1" applyBorder="1" applyAlignment="1">
      <alignment horizontal="left"/>
    </xf>
    <xf numFmtId="164" fontId="9" fillId="3" borderId="14" xfId="1" applyFont="1" applyFill="1" applyBorder="1" applyAlignment="1">
      <alignment horizontal="right" vertical="center"/>
    </xf>
    <xf numFmtId="4" fontId="9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4" fillId="0" borderId="13" xfId="0" applyFont="1" applyBorder="1"/>
    <xf numFmtId="166" fontId="4" fillId="0" borderId="22" xfId="0" applyNumberFormat="1" applyFont="1" applyBorder="1"/>
    <xf numFmtId="166" fontId="4" fillId="0" borderId="23" xfId="0" applyNumberFormat="1" applyFont="1" applyBorder="1"/>
    <xf numFmtId="0" fontId="4" fillId="0" borderId="15" xfId="0" applyFont="1" applyBorder="1"/>
    <xf numFmtId="166" fontId="4" fillId="0" borderId="16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161921</xdr:colOff>
      <xdr:row>1</xdr:row>
      <xdr:rowOff>76196</xdr:rowOff>
    </xdr:from>
    <xdr:ext cx="1162046" cy="419106"/>
    <xdr:pic>
      <xdr:nvPicPr>
        <xdr:cNvPr id="2" name="Imagem 2">
          <a:extLst>
            <a:ext uri="{FF2B5EF4-FFF2-40B4-BE49-F238E27FC236}">
              <a16:creationId xmlns:a16="http://schemas.microsoft.com/office/drawing/2014/main" id="{DAABF994-56A4-FB01-D2D4-FAF6A24D8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1" y="281936"/>
          <a:ext cx="1162046" cy="41910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5328285</xdr:colOff>
      <xdr:row>1</xdr:row>
      <xdr:rowOff>49530</xdr:rowOff>
    </xdr:from>
    <xdr:ext cx="5876921" cy="466728"/>
    <xdr:pic>
      <xdr:nvPicPr>
        <xdr:cNvPr id="3" name="Imagem 2">
          <a:extLst>
            <a:ext uri="{FF2B5EF4-FFF2-40B4-BE49-F238E27FC236}">
              <a16:creationId xmlns:a16="http://schemas.microsoft.com/office/drawing/2014/main" id="{A20DBD40-217A-A4A8-3AB8-E4AD61DE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286" t="15208" r="4070" b="14789"/>
        <a:stretch>
          <a:fillRect/>
        </a:stretch>
      </xdr:blipFill>
      <xdr:spPr>
        <a:xfrm>
          <a:off x="5457825" y="255270"/>
          <a:ext cx="5876921" cy="46672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289560</xdr:colOff>
          <xdr:row>1</xdr:row>
          <xdr:rowOff>38100</xdr:rowOff>
        </xdr:from>
        <xdr:to>
          <xdr:col>6</xdr:col>
          <xdr:colOff>289560</xdr:colOff>
          <xdr:row>2</xdr:row>
          <xdr:rowOff>563880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566A905-67B9-0A56-F158-099CBDE49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R_LEONE_2023/8.CEM_Hospital_HUGO_GO/1.3Comparativo_Receitas_Despesas/COMPARATIVO_2023/1.Comparativo_Acumulado%20Receitas%20Or&#231;adas%20%20x%20Recebidas%20Filial%20Hug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onstrativo_Financeiro"/>
      <sheetName val="Comparativo_das_Receitas"/>
      <sheetName val="Previsão_Orçamentária_Repasses"/>
      <sheetName val="Resumo"/>
      <sheetName val="Repasse_Financeiros"/>
      <sheetName val="_Investimentos_Recebidos"/>
      <sheetName val="_Investimentos_Pagos_Imobiliz_"/>
      <sheetName val="ANEXO_V_POSSE"/>
      <sheetName val="ANEXO_V_GOIANÉSIA"/>
      <sheetName val="ANEXO_V_UGO"/>
      <sheetName val="ANEXO_V_QUIRINÓPOLIS"/>
      <sheetName val="FluxoFinanceiroPosse_Filial2021"/>
      <sheetName val="Apli_Financeira_Pose_Filial2021"/>
      <sheetName val="Fluxo_Financeiro_Posse_Mtz_2020"/>
      <sheetName val="Aplic_Financeira_Posse_Mtz_2020"/>
      <sheetName val="Fluxo_Financ_Goianesia_Fil_2021"/>
      <sheetName val="Aplic_Financ_Goianésia_Fil_2021"/>
      <sheetName val="FluxoFinanc_Hopital_UGO_2023"/>
      <sheetName val="Aplic_Financ_H__UGO_2023"/>
      <sheetName val="FluxoFinanc_Hopital_UGO_2022"/>
      <sheetName val="Aplic_Financ_H__UGO_2022"/>
      <sheetName val="FluxoFinanc_Quirinóp__Fil_2021"/>
      <sheetName val="Aplic_Financ_Quirinóp_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D14">
            <v>3202566.44</v>
          </cell>
        </row>
        <row r="15">
          <cell r="D15">
            <v>702849.84</v>
          </cell>
        </row>
        <row r="16">
          <cell r="D16">
            <v>51921.03</v>
          </cell>
        </row>
        <row r="17">
          <cell r="D17">
            <v>55632.800000000003</v>
          </cell>
        </row>
        <row r="18">
          <cell r="D18">
            <v>36743.550000000003</v>
          </cell>
        </row>
        <row r="20">
          <cell r="D20">
            <v>1968876.2</v>
          </cell>
        </row>
        <row r="21">
          <cell r="D21">
            <v>2123585.2200000002</v>
          </cell>
        </row>
        <row r="22">
          <cell r="D22">
            <v>1001326.96</v>
          </cell>
        </row>
        <row r="23">
          <cell r="D23">
            <v>315920.2</v>
          </cell>
        </row>
        <row r="24">
          <cell r="D24">
            <v>1248.6400000000001</v>
          </cell>
        </row>
        <row r="26">
          <cell r="D26">
            <v>36237</v>
          </cell>
        </row>
        <row r="28">
          <cell r="D28">
            <v>681.69</v>
          </cell>
        </row>
        <row r="30">
          <cell r="D30">
            <v>5289.17</v>
          </cell>
        </row>
        <row r="31">
          <cell r="D31">
            <v>12651.39</v>
          </cell>
        </row>
        <row r="35">
          <cell r="D35">
            <v>197329.85</v>
          </cell>
        </row>
        <row r="37">
          <cell r="D37">
            <v>25449.78</v>
          </cell>
        </row>
        <row r="40">
          <cell r="D40">
            <v>8915133.1500000004</v>
          </cell>
        </row>
        <row r="43">
          <cell r="D43">
            <v>249762.51</v>
          </cell>
        </row>
        <row r="45">
          <cell r="D45">
            <v>616525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00"/>
  <sheetViews>
    <sheetView tabSelected="1" topLeftCell="A8" workbookViewId="0">
      <selection activeCell="D57" sqref="D57"/>
    </sheetView>
  </sheetViews>
  <sheetFormatPr defaultColWidth="9" defaultRowHeight="15.6"/>
  <cols>
    <col min="1" max="1" width="1.69921875" style="1" customWidth="1"/>
    <col min="2" max="2" width="83.09765625" style="1" customWidth="1"/>
    <col min="3" max="3" width="62.69921875" style="2" customWidth="1"/>
    <col min="4" max="4" width="9" style="1" customWidth="1"/>
    <col min="5" max="16384" width="9" style="1"/>
  </cols>
  <sheetData>
    <row r="1" spans="2:4" ht="16.2" thickBot="1"/>
    <row r="2" spans="2:4" customFormat="1" ht="47.25" customHeight="1" thickBot="1">
      <c r="B2" s="3"/>
      <c r="C2" s="4"/>
    </row>
    <row r="3" spans="2:4" customFormat="1" ht="13.5" customHeight="1" thickBot="1">
      <c r="B3" s="5" t="s">
        <v>0</v>
      </c>
      <c r="C3" s="6"/>
    </row>
    <row r="4" spans="2:4" customFormat="1" ht="9" hidden="1" customHeight="1" thickBot="1">
      <c r="B4" s="1"/>
      <c r="C4" s="2"/>
    </row>
    <row r="5" spans="2:4" customFormat="1" ht="18.600000000000001" customHeight="1">
      <c r="B5" s="74" t="s">
        <v>1</v>
      </c>
      <c r="C5" s="74"/>
    </row>
    <row r="6" spans="2:4" customFormat="1" ht="4.5" customHeight="1">
      <c r="B6" s="7"/>
      <c r="C6" s="2"/>
    </row>
    <row r="7" spans="2:4" customFormat="1" ht="16.2" thickBot="1">
      <c r="B7" s="75" t="s">
        <v>2</v>
      </c>
      <c r="C7" s="75"/>
    </row>
    <row r="8" spans="2:4" customFormat="1">
      <c r="B8" s="8"/>
      <c r="C8" s="9"/>
      <c r="D8" s="10"/>
    </row>
    <row r="9" spans="2:4" customFormat="1">
      <c r="B9" s="11" t="s">
        <v>3</v>
      </c>
      <c r="C9" s="12" t="s">
        <v>4</v>
      </c>
      <c r="D9" s="10"/>
    </row>
    <row r="10" spans="2:4" customFormat="1">
      <c r="B10" s="11" t="s">
        <v>5</v>
      </c>
      <c r="C10" s="12" t="s">
        <v>6</v>
      </c>
      <c r="D10" s="10"/>
    </row>
    <row r="11" spans="2:4" customFormat="1">
      <c r="B11" s="11"/>
      <c r="C11" s="12"/>
      <c r="D11" s="10"/>
    </row>
    <row r="12" spans="2:4" customFormat="1">
      <c r="B12" s="11" t="s">
        <v>7</v>
      </c>
      <c r="C12" s="12" t="s">
        <v>8</v>
      </c>
      <c r="D12" s="10"/>
    </row>
    <row r="13" spans="2:4" customFormat="1">
      <c r="B13" s="13" t="s">
        <v>9</v>
      </c>
      <c r="C13" s="14" t="s">
        <v>10</v>
      </c>
      <c r="D13" s="10"/>
    </row>
    <row r="14" spans="2:4" customFormat="1">
      <c r="B14" s="13"/>
      <c r="C14" s="12"/>
      <c r="D14" s="10"/>
    </row>
    <row r="15" spans="2:4" s="15" customFormat="1" ht="30.75" customHeight="1">
      <c r="B15" s="16" t="s">
        <v>11</v>
      </c>
      <c r="C15" s="17" t="s">
        <v>12</v>
      </c>
      <c r="D15" s="18"/>
    </row>
    <row r="16" spans="2:4" customFormat="1">
      <c r="B16" s="13" t="s">
        <v>9</v>
      </c>
      <c r="C16" s="14" t="s">
        <v>13</v>
      </c>
      <c r="D16" s="10"/>
    </row>
    <row r="17" spans="2:4" customFormat="1">
      <c r="B17" s="13"/>
      <c r="C17" s="12" t="s">
        <v>14</v>
      </c>
      <c r="D17" s="10"/>
    </row>
    <row r="18" spans="2:4" customFormat="1">
      <c r="B18" s="13" t="s">
        <v>15</v>
      </c>
      <c r="C18" s="14" t="s">
        <v>16</v>
      </c>
      <c r="D18" s="10"/>
    </row>
    <row r="19" spans="2:4" customFormat="1">
      <c r="B19" s="13" t="s">
        <v>17</v>
      </c>
      <c r="C19" s="19" t="s">
        <v>18</v>
      </c>
      <c r="D19" s="10"/>
    </row>
    <row r="20" spans="2:4" customFormat="1">
      <c r="B20" s="13"/>
      <c r="C20" s="12"/>
      <c r="D20" s="10"/>
    </row>
    <row r="21" spans="2:4" customFormat="1">
      <c r="B21" s="13" t="s">
        <v>19</v>
      </c>
      <c r="C21" s="20">
        <v>21953716.199999999</v>
      </c>
      <c r="D21" s="10"/>
    </row>
    <row r="22" spans="2:4" customFormat="1">
      <c r="B22" s="13"/>
      <c r="C22" s="12"/>
      <c r="D22" s="10"/>
    </row>
    <row r="23" spans="2:4" customFormat="1">
      <c r="B23" s="13" t="s">
        <v>20</v>
      </c>
      <c r="C23" s="12"/>
      <c r="D23" s="10"/>
    </row>
    <row r="24" spans="2:4" customFormat="1">
      <c r="B24" s="13"/>
      <c r="C24" s="12"/>
      <c r="D24" s="10"/>
    </row>
    <row r="25" spans="2:4" customFormat="1">
      <c r="B25" s="21" t="s">
        <v>21</v>
      </c>
      <c r="C25" s="22">
        <v>44927</v>
      </c>
      <c r="D25" s="10"/>
    </row>
    <row r="26" spans="2:4" customFormat="1">
      <c r="B26" s="21"/>
      <c r="C26" s="12"/>
      <c r="D26" s="10"/>
    </row>
    <row r="27" spans="2:4" customFormat="1" ht="16.2" thickBot="1">
      <c r="B27" s="23" t="s">
        <v>22</v>
      </c>
      <c r="C27" s="24"/>
      <c r="D27" s="10"/>
    </row>
    <row r="28" spans="2:4" customFormat="1" ht="16.2" thickBot="1">
      <c r="B28" s="25" t="s">
        <v>23</v>
      </c>
      <c r="C28" s="25"/>
    </row>
    <row r="29" spans="2:4" customFormat="1" ht="6.75" customHeight="1" thickBot="1">
      <c r="B29" s="7"/>
      <c r="C29" s="2"/>
    </row>
    <row r="30" spans="2:4" customFormat="1" ht="16.2" thickBot="1">
      <c r="B30" s="26" t="s">
        <v>24</v>
      </c>
      <c r="C30" s="27"/>
    </row>
    <row r="31" spans="2:4" customFormat="1" ht="19.350000000000001" customHeight="1">
      <c r="B31" s="28" t="s">
        <v>25</v>
      </c>
      <c r="C31" s="29">
        <v>0</v>
      </c>
    </row>
    <row r="32" spans="2:4" customFormat="1" ht="19.350000000000001" customHeight="1">
      <c r="B32" s="30" t="s">
        <v>26</v>
      </c>
      <c r="C32" s="29">
        <v>15646448.699999999</v>
      </c>
    </row>
    <row r="33" spans="2:3" customFormat="1" ht="19.350000000000001" customHeight="1">
      <c r="B33" s="30" t="s">
        <v>27</v>
      </c>
      <c r="C33" s="29">
        <v>0</v>
      </c>
    </row>
    <row r="34" spans="2:3" customFormat="1" ht="19.350000000000001" customHeight="1">
      <c r="B34" s="30" t="s">
        <v>28</v>
      </c>
      <c r="C34" s="29">
        <v>19221089.48</v>
      </c>
    </row>
    <row r="35" spans="2:3" customFormat="1" ht="19.350000000000001" customHeight="1" thickBot="1">
      <c r="B35" s="31" t="s">
        <v>29</v>
      </c>
      <c r="C35" s="29">
        <v>0</v>
      </c>
    </row>
    <row r="36" spans="2:3" customFormat="1" ht="16.2" thickBot="1">
      <c r="B36" s="32" t="s">
        <v>30</v>
      </c>
      <c r="C36" s="33">
        <f>SUM(C31:C35)</f>
        <v>34867538.18</v>
      </c>
    </row>
    <row r="37" spans="2:3" customFormat="1" ht="5.25" customHeight="1"/>
    <row r="38" spans="2:3" customFormat="1" ht="17.850000000000001" customHeight="1" thickBot="1">
      <c r="B38" s="34" t="s">
        <v>31</v>
      </c>
      <c r="C38" s="35"/>
    </row>
    <row r="39" spans="2:3" customFormat="1">
      <c r="B39" s="36" t="s">
        <v>32</v>
      </c>
      <c r="C39" s="29">
        <v>13026954.049999999</v>
      </c>
    </row>
    <row r="40" spans="2:3" customFormat="1">
      <c r="B40" s="37" t="s">
        <v>33</v>
      </c>
      <c r="C40" s="29">
        <v>0</v>
      </c>
    </row>
    <row r="41" spans="2:3" customFormat="1">
      <c r="B41" s="38" t="s">
        <v>34</v>
      </c>
      <c r="C41" s="29">
        <v>112807.98</v>
      </c>
    </row>
    <row r="42" spans="2:3" customFormat="1" ht="15" customHeight="1">
      <c r="B42" s="37" t="s">
        <v>35</v>
      </c>
      <c r="C42" s="29">
        <v>0</v>
      </c>
    </row>
    <row r="43" spans="2:3" customFormat="1" ht="16.5" customHeight="1" thickBot="1">
      <c r="B43" s="37" t="s">
        <v>36</v>
      </c>
      <c r="C43" s="29">
        <v>-1618661.5999999996</v>
      </c>
    </row>
    <row r="44" spans="2:3" customFormat="1" ht="16.2" thickBot="1">
      <c r="B44" s="32" t="s">
        <v>37</v>
      </c>
      <c r="C44" s="39">
        <f>SUM(C39:C43)</f>
        <v>11521100.43</v>
      </c>
    </row>
    <row r="45" spans="2:3" customFormat="1" ht="4.5" customHeight="1" thickBot="1"/>
    <row r="46" spans="2:3" customFormat="1" ht="16.2" thickBot="1">
      <c r="B46" s="40" t="s">
        <v>38</v>
      </c>
      <c r="C46" s="41"/>
    </row>
    <row r="47" spans="2:3" customFormat="1" ht="15.75" customHeight="1">
      <c r="B47" s="36" t="s">
        <v>39</v>
      </c>
      <c r="C47" s="42">
        <v>17575174.780000001</v>
      </c>
    </row>
    <row r="48" spans="2:3" customFormat="1" ht="15.75" customHeight="1" thickBot="1">
      <c r="B48" s="37" t="s">
        <v>40</v>
      </c>
      <c r="C48" s="29">
        <v>0</v>
      </c>
    </row>
    <row r="49" spans="2:3" customFormat="1" ht="16.2" thickBot="1">
      <c r="B49" s="32" t="s">
        <v>41</v>
      </c>
      <c r="C49" s="43">
        <f>SUM(C47:C48)</f>
        <v>17575174.780000001</v>
      </c>
    </row>
    <row r="50" spans="2:3" customFormat="1" ht="4.5" customHeight="1" thickBot="1"/>
    <row r="51" spans="2:3" customFormat="1" ht="16.2" thickBot="1">
      <c r="B51" s="40" t="s">
        <v>42</v>
      </c>
      <c r="C51" s="41"/>
    </row>
    <row r="52" spans="2:3" customFormat="1" ht="16.2" thickBot="1">
      <c r="B52" s="36" t="s">
        <v>43</v>
      </c>
      <c r="C52" s="44">
        <v>13538256.93</v>
      </c>
    </row>
    <row r="53" spans="2:3" customFormat="1" ht="16.2" thickBot="1">
      <c r="B53" s="45" t="s">
        <v>44</v>
      </c>
      <c r="C53" s="46">
        <f>SUM(C52)</f>
        <v>13538256.93</v>
      </c>
    </row>
    <row r="54" spans="2:3" customFormat="1" ht="16.2" thickBot="1">
      <c r="B54" s="34" t="s">
        <v>42</v>
      </c>
      <c r="C54" s="35"/>
    </row>
    <row r="55" spans="2:3" customFormat="1" ht="16.2" thickBot="1">
      <c r="B55" s="36" t="s">
        <v>45</v>
      </c>
      <c r="C55" s="29">
        <v>0</v>
      </c>
    </row>
    <row r="56" spans="2:3" customFormat="1" ht="16.2" thickBot="1">
      <c r="B56" s="45" t="s">
        <v>46</v>
      </c>
      <c r="C56" s="46">
        <f>SUM(C55)</f>
        <v>0</v>
      </c>
    </row>
    <row r="57" spans="2:3" customFormat="1" ht="16.2" thickBot="1">
      <c r="B57" s="32" t="s">
        <v>47</v>
      </c>
      <c r="C57" s="47">
        <f>C53+C56</f>
        <v>13538256.93</v>
      </c>
    </row>
    <row r="58" spans="2:3" customFormat="1" ht="3.75" customHeight="1" thickBot="1"/>
    <row r="59" spans="2:3" customFormat="1" ht="15.75" customHeight="1" thickBot="1">
      <c r="B59" s="40" t="s">
        <v>48</v>
      </c>
      <c r="C59" s="41"/>
    </row>
    <row r="60" spans="2:3" customFormat="1" ht="15.75" customHeight="1" thickBot="1">
      <c r="B60" s="76" t="s">
        <v>49</v>
      </c>
      <c r="C60" s="76"/>
    </row>
    <row r="61" spans="2:3" customFormat="1">
      <c r="B61" s="48" t="s">
        <v>50</v>
      </c>
      <c r="C61" s="42">
        <f>[1]FluxoFinanc_Hopital_UGO_2023!$D$14+[1]FluxoFinanc_Hopital_UGO_2023!$D$16+[1]FluxoFinanc_Hopital_UGO_2023!$D$17+[1]FluxoFinanc_Hopital_UGO_2023!$D$18</f>
        <v>3346863.8199999994</v>
      </c>
    </row>
    <row r="62" spans="2:3" customFormat="1">
      <c r="B62" s="49" t="s">
        <v>51</v>
      </c>
      <c r="C62" s="50">
        <f>[1]FluxoFinanc_Hopital_UGO_2023!$D$40+[1]FluxoFinanc_Hopital_UGO_2023!$D$43+[1]FluxoFinanc_Hopital_UGO_2023!$D$45</f>
        <v>9781420.6600000001</v>
      </c>
    </row>
    <row r="63" spans="2:3" customFormat="1">
      <c r="B63" s="49" t="s">
        <v>52</v>
      </c>
      <c r="C63" s="29">
        <f>[1]FluxoFinanc_Hopital_UGO_2023!$D$20+[1]FluxoFinanc_Hopital_UGO_2023!$D$21</f>
        <v>4092461.42</v>
      </c>
    </row>
    <row r="64" spans="2:3" customFormat="1">
      <c r="B64" s="49" t="s">
        <v>53</v>
      </c>
      <c r="C64" s="29">
        <v>0</v>
      </c>
    </row>
    <row r="65" spans="2:3" customFormat="1">
      <c r="B65" s="49" t="s">
        <v>54</v>
      </c>
      <c r="C65" s="50">
        <f>[1]FluxoFinanc_Hopital_UGO_2023!$D$30</f>
        <v>5289.17</v>
      </c>
    </row>
    <row r="66" spans="2:3" customFormat="1">
      <c r="B66" s="49" t="s">
        <v>55</v>
      </c>
      <c r="C66" s="50">
        <f>[1]FluxoFinanc_Hopital_UGO_2023!$D$15</f>
        <v>702849.84</v>
      </c>
    </row>
    <row r="67" spans="2:3" customFormat="1">
      <c r="B67" s="51" t="s">
        <v>56</v>
      </c>
      <c r="C67" s="29">
        <f>[1]FluxoFinanc_Hopital_UGO_2023!$D$31+[1]FluxoFinanc_Hopital_UGO_2023!$D$35+[1]FluxoFinanc_Hopital_UGO_2023!$D$37</f>
        <v>235431.02</v>
      </c>
    </row>
    <row r="68" spans="2:3" customFormat="1" ht="16.2" thickBot="1">
      <c r="B68" s="52" t="s">
        <v>57</v>
      </c>
      <c r="C68" s="29">
        <f>[1]FluxoFinanc_Hopital_UGO_2023!$D$22+[1]FluxoFinanc_Hopital_UGO_2023!$D$23+[1]FluxoFinanc_Hopital_UGO_2023!$D$24+[1]FluxoFinanc_Hopital_UGO_2023!$D$26+[1]FluxoFinanc_Hopital_UGO_2023!$D$28</f>
        <v>1355414.4899999998</v>
      </c>
    </row>
    <row r="69" spans="2:3" customFormat="1" ht="16.2" thickBot="1">
      <c r="B69" s="53" t="s">
        <v>58</v>
      </c>
      <c r="C69" s="43">
        <f>SUM(C61:C68)</f>
        <v>19519730.419999998</v>
      </c>
    </row>
    <row r="70" spans="2:3" customFormat="1" ht="18" customHeight="1" thickBot="1">
      <c r="B70" s="34" t="s">
        <v>59</v>
      </c>
      <c r="C70" s="35"/>
    </row>
    <row r="71" spans="2:3" customFormat="1" ht="18" customHeight="1">
      <c r="B71" s="48" t="s">
        <v>60</v>
      </c>
      <c r="C71" s="29">
        <v>153922.84</v>
      </c>
    </row>
    <row r="72" spans="2:3" customFormat="1" ht="18" customHeight="1">
      <c r="B72" s="49" t="s">
        <v>61</v>
      </c>
      <c r="C72" s="29">
        <v>0</v>
      </c>
    </row>
    <row r="73" spans="2:3" customFormat="1" ht="18" customHeight="1">
      <c r="B73" s="49" t="s">
        <v>62</v>
      </c>
      <c r="C73" s="29">
        <v>0</v>
      </c>
    </row>
    <row r="74" spans="2:3" customFormat="1" ht="18" customHeight="1" thickBot="1">
      <c r="B74" s="54" t="s">
        <v>63</v>
      </c>
      <c r="C74" s="29">
        <v>159934.1</v>
      </c>
    </row>
    <row r="75" spans="2:3" customFormat="1" ht="18" customHeight="1" thickBot="1">
      <c r="B75" s="53" t="s">
        <v>64</v>
      </c>
      <c r="C75" s="55">
        <f>SUM(C71:C74)</f>
        <v>313856.94</v>
      </c>
    </row>
    <row r="76" spans="2:3" customFormat="1" ht="18" customHeight="1" thickBot="1">
      <c r="B76" s="56" t="s">
        <v>65</v>
      </c>
      <c r="C76" s="43">
        <f>C69+C75</f>
        <v>19833587.359999999</v>
      </c>
    </row>
    <row r="77" spans="2:3" customFormat="1" ht="18" customHeight="1" thickBot="1">
      <c r="B77" s="34" t="s">
        <v>66</v>
      </c>
      <c r="C77" s="35"/>
    </row>
    <row r="78" spans="2:3" customFormat="1" ht="18" customHeight="1">
      <c r="B78" s="36" t="s">
        <v>67</v>
      </c>
      <c r="C78" s="29">
        <v>0</v>
      </c>
    </row>
    <row r="79" spans="2:3" customFormat="1" ht="18" customHeight="1" thickBot="1">
      <c r="B79" s="37" t="s">
        <v>68</v>
      </c>
      <c r="C79" s="29">
        <v>0</v>
      </c>
    </row>
    <row r="80" spans="2:3" customFormat="1" ht="18" customHeight="1" thickBot="1">
      <c r="B80" s="32" t="s">
        <v>69</v>
      </c>
      <c r="C80" s="43">
        <f>SUM(C78:C79)</f>
        <v>0</v>
      </c>
    </row>
    <row r="81" spans="2:3" customFormat="1" ht="18" customHeight="1" thickBot="1">
      <c r="B81" s="26" t="s">
        <v>70</v>
      </c>
      <c r="C81" s="57"/>
    </row>
    <row r="82" spans="2:3" customFormat="1" ht="18" customHeight="1">
      <c r="B82" s="58" t="s">
        <v>71</v>
      </c>
      <c r="C82" s="29">
        <v>0</v>
      </c>
    </row>
    <row r="83" spans="2:3" customFormat="1" ht="18" customHeight="1">
      <c r="B83" s="59" t="s">
        <v>72</v>
      </c>
      <c r="C83" s="60">
        <v>11335351.449999999</v>
      </c>
    </row>
    <row r="84" spans="2:3" customFormat="1" ht="18" customHeight="1">
      <c r="B84" s="59" t="s">
        <v>73</v>
      </c>
      <c r="C84" s="60">
        <v>15219699.800000001</v>
      </c>
    </row>
    <row r="85" spans="2:3" customFormat="1" ht="18" customHeight="1" thickBot="1">
      <c r="B85" s="61" t="s">
        <v>74</v>
      </c>
      <c r="C85" s="29">
        <v>0</v>
      </c>
    </row>
    <row r="86" spans="2:3" customFormat="1" ht="18" customHeight="1" thickBot="1">
      <c r="B86" s="62" t="s">
        <v>75</v>
      </c>
      <c r="C86" s="63">
        <f>SUM(C82:C85)</f>
        <v>26555051.25</v>
      </c>
    </row>
    <row r="87" spans="2:3" customFormat="1" ht="18" customHeight="1" thickBot="1">
      <c r="B87" s="26" t="s">
        <v>76</v>
      </c>
      <c r="C87" s="57"/>
    </row>
    <row r="88" spans="2:3" customFormat="1" ht="18" customHeight="1">
      <c r="B88" s="58" t="s">
        <v>77</v>
      </c>
      <c r="C88" s="29">
        <v>532784.02</v>
      </c>
    </row>
    <row r="89" spans="2:3" customFormat="1" ht="18" customHeight="1">
      <c r="B89" s="59" t="s">
        <v>78</v>
      </c>
      <c r="C89" s="29">
        <v>9999644.2400000002</v>
      </c>
    </row>
    <row r="90" spans="2:3" customFormat="1" ht="18" customHeight="1" thickBot="1">
      <c r="B90" s="59" t="s">
        <v>79</v>
      </c>
      <c r="C90" s="29">
        <v>0</v>
      </c>
    </row>
    <row r="91" spans="2:3" customFormat="1" ht="18" customHeight="1" thickBot="1">
      <c r="B91" s="62" t="s">
        <v>80</v>
      </c>
      <c r="C91" s="64">
        <f>SUM(C88:C90)</f>
        <v>10532428.26</v>
      </c>
    </row>
    <row r="92" spans="2:3" customFormat="1" ht="18" customHeight="1">
      <c r="B92" s="65" t="s">
        <v>81</v>
      </c>
      <c r="C92" s="66"/>
    </row>
    <row r="93" spans="2:3" customFormat="1" ht="18" customHeight="1" thickBot="1">
      <c r="B93" s="67"/>
      <c r="C93" s="68"/>
    </row>
    <row r="94" spans="2:3" customFormat="1" ht="19.350000000000001" customHeight="1">
      <c r="B94" s="69"/>
      <c r="C94" s="70"/>
    </row>
    <row r="95" spans="2:3" customFormat="1">
      <c r="B95" s="7" t="s">
        <v>82</v>
      </c>
      <c r="C95" s="71"/>
    </row>
    <row r="96" spans="2:3" customFormat="1">
      <c r="B96" s="7" t="s">
        <v>83</v>
      </c>
      <c r="C96" s="71" t="s">
        <v>84</v>
      </c>
    </row>
    <row r="97" spans="2:3" customFormat="1">
      <c r="B97" s="7"/>
      <c r="C97" s="71"/>
    </row>
    <row r="98" spans="2:3" customFormat="1">
      <c r="B98" s="7" t="s">
        <v>85</v>
      </c>
      <c r="C98" s="71"/>
    </row>
    <row r="99" spans="2:3" customFormat="1">
      <c r="B99" s="7" t="s">
        <v>86</v>
      </c>
      <c r="C99" s="71"/>
    </row>
    <row r="100" spans="2:3" customFormat="1" ht="16.2" thickBot="1">
      <c r="B100" s="72"/>
      <c r="C100" s="73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8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r:id="rId4">
            <anchor moveWithCells="1" sizeWithCells="1">
              <from>
                <xdr:col>6</xdr:col>
                <xdr:colOff>289560</xdr:colOff>
                <xdr:row>1</xdr:row>
                <xdr:rowOff>38100</xdr:rowOff>
              </from>
              <to>
                <xdr:col>6</xdr:col>
                <xdr:colOff>289560</xdr:colOff>
                <xdr:row>2</xdr:row>
                <xdr:rowOff>563880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2022-12-05T15:45:30Z</cp:lastPrinted>
  <dcterms:created xsi:type="dcterms:W3CDTF">2020-11-23T09:58:40Z</dcterms:created>
  <dcterms:modified xsi:type="dcterms:W3CDTF">2023-03-09T21:18:01Z</dcterms:modified>
</cp:coreProperties>
</file>