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A8A7C5DA-8468-4B7F-8DF8-E669B1080E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'!$A$7:$AB$74</definedName>
    <definedName name="_xlnm.Print_Area" localSheetId="0">'GESTÃO DE COLABORADORES '!$A$1:$AE$91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1" i="3" l="1"/>
  <c r="M72" i="3"/>
  <c r="AB69" i="3"/>
  <c r="AB67" i="3"/>
  <c r="AB43" i="3"/>
  <c r="O72" i="3" l="1"/>
  <c r="AB72" i="3" s="1"/>
  <c r="P53" i="3"/>
  <c r="AB45" i="3"/>
  <c r="AB34" i="3"/>
  <c r="M74" i="3"/>
  <c r="L74" i="3"/>
  <c r="AB63" i="3" l="1"/>
  <c r="AB59" i="3"/>
  <c r="AB58" i="3"/>
  <c r="AB54" i="3"/>
  <c r="AB42" i="3"/>
  <c r="AB30" i="3"/>
  <c r="AB16" i="3"/>
  <c r="AB15" i="3"/>
  <c r="AB37" i="3" l="1"/>
  <c r="AB53" i="3"/>
  <c r="AB26" i="3"/>
  <c r="P60" i="3"/>
  <c r="AB35" i="3"/>
  <c r="AB27" i="3"/>
  <c r="O50" i="3" l="1"/>
  <c r="AB50" i="3"/>
  <c r="P24" i="3"/>
  <c r="AB24" i="3" s="1"/>
  <c r="AB25" i="3"/>
  <c r="AB48" i="3"/>
  <c r="AB51" i="3"/>
  <c r="AB40" i="3"/>
  <c r="AB32" i="3"/>
  <c r="AB20" i="3"/>
  <c r="AB10" i="3" l="1"/>
  <c r="AB11" i="3"/>
  <c r="AB29" i="3"/>
  <c r="AB33" i="3"/>
  <c r="AB47" i="3"/>
  <c r="AB49" i="3"/>
  <c r="AB52" i="3"/>
  <c r="AB70" i="3" l="1"/>
  <c r="O68" i="3"/>
  <c r="AB68" i="3" s="1"/>
  <c r="O61" i="3"/>
  <c r="AB61" i="3" s="1"/>
  <c r="AB31" i="3"/>
  <c r="AB17" i="3"/>
  <c r="AB13" i="3"/>
  <c r="P74" i="3" l="1"/>
  <c r="AB73" i="3" l="1"/>
  <c r="O66" i="3"/>
  <c r="AB66" i="3" s="1"/>
  <c r="AB65" i="3"/>
  <c r="AB64" i="3"/>
  <c r="AB62" i="3"/>
  <c r="O60" i="3"/>
  <c r="AB57" i="3"/>
  <c r="AB56" i="3"/>
  <c r="AB55" i="3"/>
  <c r="AB46" i="3"/>
  <c r="AB44" i="3"/>
  <c r="AB41" i="3"/>
  <c r="AB39" i="3"/>
  <c r="AB38" i="3"/>
  <c r="AB36" i="3"/>
  <c r="AB28" i="3"/>
  <c r="AB23" i="3"/>
  <c r="AB22" i="3"/>
  <c r="AB21" i="3"/>
  <c r="AB19" i="3"/>
  <c r="AB18" i="3"/>
  <c r="AB12" i="3"/>
  <c r="AB9" i="3"/>
  <c r="AB60" i="3" l="1"/>
  <c r="AB74" i="3" s="1"/>
  <c r="O74" i="3"/>
  <c r="R74" i="3"/>
  <c r="U74" i="3"/>
  <c r="W74" i="3"/>
  <c r="Y74" i="3"/>
  <c r="AA74" i="3"/>
  <c r="Q74" i="3" l="1"/>
  <c r="S74" i="3" l="1"/>
  <c r="Z74" i="3"/>
  <c r="V74" i="3"/>
  <c r="X74" i="3" l="1"/>
  <c r="T74" i="3" l="1"/>
</calcChain>
</file>

<file path=xl/sharedStrings.xml><?xml version="1.0" encoding="utf-8"?>
<sst xmlns="http://schemas.openxmlformats.org/spreadsheetml/2006/main" count="340" uniqueCount="172">
  <si>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</si>
  <si>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</si>
  <si>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</si>
  <si>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</si>
  <si>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</si>
  <si>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</si>
  <si>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</si>
  <si>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</si>
  <si>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</si>
  <si>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</si>
  <si>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</si>
  <si>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</si>
  <si>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</si>
  <si>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</si>
  <si>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</si>
  <si>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</si>
  <si>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</si>
  <si>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</si>
  <si>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</si>
  <si>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</si>
  <si>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</si>
  <si>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</si>
  <si>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</si>
  <si>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</si>
  <si>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KRISTIELY FREITAS DOS REIS</t>
  </si>
  <si>
    <t>NÚRIA FRANCIELLE RODRIGUES SOUSA</t>
  </si>
  <si>
    <t>ANA LUIZA MORAIS DE ARAÚJO FIGUEIREDO</t>
  </si>
  <si>
    <t>ELISA KELLYTA LIMA SILVA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</si>
  <si>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</si>
  <si>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</si>
  <si>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</si>
  <si>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</si>
  <si>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</si>
  <si>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</si>
  <si>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</si>
  <si>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</si>
  <si>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</si>
  <si>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</si>
  <si>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</si>
  <si>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</si>
  <si>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</si>
  <si>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</si>
  <si>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</si>
  <si>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</si>
  <si>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</si>
  <si>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</si>
  <si>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</si>
  <si>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</si>
  <si>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</si>
  <si>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</si>
  <si>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</si>
  <si>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</si>
  <si>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</si>
  <si>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</si>
  <si>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</si>
  <si>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</si>
  <si>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</si>
  <si>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</si>
  <si>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</si>
  <si>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</si>
  <si>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</si>
  <si>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</si>
  <si>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</si>
  <si>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</si>
  <si>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</si>
  <si>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</si>
  <si>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</si>
  <si>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</si>
  <si>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</si>
  <si>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</si>
  <si>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</si>
  <si>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</si>
  <si>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</si>
  <si>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</si>
  <si>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</si>
  <si>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</si>
  <si>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</si>
  <si>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</si>
  <si>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</si>
  <si>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</si>
  <si>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</si>
  <si>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</si>
  <si>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</si>
  <si>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</si>
  <si>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</si>
  <si>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</si>
  <si>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</si>
  <si>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</si>
  <si>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</si>
  <si>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</si>
  <si>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</si>
  <si>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</si>
  <si>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</si>
  <si>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</si>
  <si>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</si>
  <si>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</si>
  <si>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</si>
  <si>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</si>
  <si>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</si>
  <si>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</si>
  <si>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</si>
  <si>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</si>
  <si>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</si>
  <si>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</si>
  <si>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ENFERMEIRO CCIH</t>
  </si>
  <si>
    <t>12:00 as 13:00</t>
  </si>
  <si>
    <t>MAYSA RABELO FERNANDES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</si>
  <si>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</si>
  <si>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</si>
  <si>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</si>
  <si>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</si>
  <si>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</si>
  <si>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</si>
  <si>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</si>
  <si>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</si>
  <si>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</si>
  <si>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</si>
  <si>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</si>
  <si>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</si>
  <si>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</si>
  <si>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</si>
  <si>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>KEMILY EVANGELISTA SOARES</t>
  </si>
  <si>
    <t>700.307.761-20</t>
  </si>
  <si>
    <t>HENRIQUE DA SILVA SOUSA</t>
  </si>
  <si>
    <t>069.227.991-19</t>
  </si>
  <si>
    <t>DAIANE PEREIRA DA SILVA</t>
  </si>
  <si>
    <t>Transf. Heja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</si>
  <si>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</si>
  <si>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</si>
  <si>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</si>
  <si>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</si>
  <si>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</si>
  <si>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</si>
  <si>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</si>
  <si>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</si>
  <si>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</si>
  <si>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</si>
  <si>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</si>
  <si>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</si>
  <si>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</si>
  <si>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</si>
  <si>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</si>
  <si>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</si>
  <si>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</si>
  <si>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</si>
  <si>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</si>
  <si>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</si>
  <si>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</si>
  <si>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COORD. DE QUALIDADE</t>
  </si>
  <si>
    <t>ENFERMEIRO(A)</t>
  </si>
  <si>
    <t>PAULA BARBARA DE WASCONCELOS</t>
  </si>
  <si>
    <t xml:space="preserve">Adicional de Insalubridade 20%  </t>
  </si>
  <si>
    <t>Aprovado pelo conselho de administração</t>
  </si>
  <si>
    <t>CLAUDIA PEREIRA DE OLIVEIRA</t>
  </si>
  <si>
    <t>008055551-96</t>
  </si>
  <si>
    <t>FERNANDA CRISTINA GUIMARÃES DE LIMA</t>
  </si>
  <si>
    <t>KAROLINA TAVARES GOMES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</si>
  <si>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</si>
  <si>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</si>
  <si>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</si>
  <si>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</si>
  <si>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</si>
  <si>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COLABORADORES POLICLÍNICA DE GOIANÉSIA - MÊS REFERÊNCIA  JUNHO/2022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</si>
  <si>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</si>
  <si>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</si>
  <si>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</si>
  <si>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</si>
  <si>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</si>
  <si>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</si>
  <si>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</si>
  <si>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</si>
  <si>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Goianésia, 04 de Julho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</si>
</sst>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1" xfId="1" applyFont="1" applyFill="1" applyBorder="1" applyAlignment="1">
      <alignment horizontal="center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8" fillId="0" borderId="9" xfId="0" applyFont="1" applyBorder="1" applyAlignment="1">
      <alignment horizontal="center"/>
    </xf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29" fillId="0" borderId="1" xfId="0" applyFont="1" applyBorder="1"/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83</xdr:row>
      <xdr:rowOff>190499</xdr:rowOff>
    </xdr:from>
    <xdr:to>
      <xdr:col>4</xdr:col>
      <xdr:colOff>123265</xdr:colOff>
      <xdr:row>87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346705"/>
          <a:ext cx="2319617" cy="61632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84</xdr:row>
      <xdr:rowOff>11206</xdr:rowOff>
    </xdr:from>
    <xdr:to>
      <xdr:col>5</xdr:col>
      <xdr:colOff>2409265</xdr:colOff>
      <xdr:row>87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357912"/>
          <a:ext cx="2454090" cy="605117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1423148</xdr:colOff>
      <xdr:row>84</xdr:row>
      <xdr:rowOff>44822</xdr:rowOff>
    </xdr:from>
    <xdr:to>
      <xdr:col>8</xdr:col>
      <xdr:colOff>1030941</xdr:colOff>
      <xdr:row>87</xdr:row>
      <xdr:rowOff>44823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7261413" y="17391528"/>
          <a:ext cx="2666999" cy="605119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683558</xdr:colOff>
      <xdr:row>84</xdr:row>
      <xdr:rowOff>33619</xdr:rowOff>
    </xdr:from>
    <xdr:to>
      <xdr:col>14</xdr:col>
      <xdr:colOff>56030</xdr:colOff>
      <xdr:row>87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1340352" y="17380325"/>
          <a:ext cx="2521325" cy="638734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1961027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84</xdr:row>
      <xdr:rowOff>89647</xdr:rowOff>
    </xdr:from>
    <xdr:to>
      <xdr:col>2</xdr:col>
      <xdr:colOff>335986</xdr:colOff>
      <xdr:row>86</xdr:row>
      <xdr:rowOff>57665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16679FB-2435-4F48-8072-5D0562D06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1" y="17850971"/>
          <a:ext cx="1523810" cy="371429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84</xdr:row>
      <xdr:rowOff>78441</xdr:rowOff>
    </xdr:from>
    <xdr:to>
      <xdr:col>5</xdr:col>
      <xdr:colOff>1636058</xdr:colOff>
      <xdr:row>86</xdr:row>
      <xdr:rowOff>11207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F5DE1EB-A5AD-479E-BE9D-B644C5C0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5881" y="17839765"/>
          <a:ext cx="1445559" cy="336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90"/>
  <sheetViews>
    <sheetView showGridLines="0" tabSelected="1" zoomScale="85" zoomScaleNormal="85" zoomScaleSheetLayoutView="85" workbookViewId="0">
      <selection activeCell="M8" sqref="M8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6640625" style="3" customWidth="1"/>
    <col min="7" max="7" width="34" style="6" bestFit="1" customWidth="1"/>
    <col min="8" max="8" width="11.88671875" style="6" bestFit="1" customWidth="1"/>
    <col min="9" max="9" width="16.5546875" style="6" customWidth="1"/>
    <col min="10" max="10" width="9.6640625" style="6" bestFit="1" customWidth="1"/>
    <col min="11" max="11" width="14.44140625" style="47" bestFit="1" customWidth="1"/>
    <col min="12" max="12" width="14.44140625" style="58" bestFit="1" customWidth="1"/>
    <col min="13" max="13" width="18.33203125" style="21" bestFit="1" customWidth="1"/>
    <col min="14" max="14" width="69.5546875" style="21" hidden="1" customWidth="1"/>
    <col min="15" max="15" width="19.109375" style="21" customWidth="1"/>
    <col min="16" max="16" width="22" style="21" bestFit="1" customWidth="1"/>
    <col min="17" max="17" width="13.44140625" style="21" hidden="1" customWidth="1"/>
    <col min="18" max="18" width="10.88671875" style="21" hidden="1" customWidth="1"/>
    <col min="19" max="19" width="9.33203125" style="21" hidden="1" customWidth="1"/>
    <col min="20" max="20" width="10.6640625" style="21" hidden="1" customWidth="1"/>
    <col min="21" max="21" width="8.6640625" style="21" hidden="1" customWidth="1"/>
    <col min="22" max="22" width="7.88671875" style="21" hidden="1" customWidth="1"/>
    <col min="23" max="24" width="8.6640625" style="21" hidden="1" customWidth="1"/>
    <col min="25" max="25" width="9.33203125" style="21" hidden="1" customWidth="1"/>
    <col min="26" max="26" width="7.88671875" style="21" hidden="1" customWidth="1"/>
    <col min="27" max="27" width="9.88671875" style="21" hidden="1" customWidth="1"/>
    <col min="28" max="28" width="18.109375" style="21" bestFit="1" customWidth="1"/>
  </cols>
  <sheetData>
    <row r="4" spans="1:29" ht="23.4">
      <c r="B4" s="19"/>
      <c r="L4" s="48"/>
      <c r="T4" s="17">
        <v>26</v>
      </c>
      <c r="U4" s="17" t="s">
        <v>62</v>
      </c>
    </row>
    <row r="5" spans="1:29" ht="23.4">
      <c r="B5" s="19"/>
      <c r="L5" s="48"/>
      <c r="T5" s="68"/>
      <c r="U5" s="68"/>
    </row>
    <row r="6" spans="1:29" ht="23.4">
      <c r="B6" s="69" t="s">
        <v>162</v>
      </c>
      <c r="C6" s="71"/>
      <c r="D6" s="71"/>
      <c r="E6" s="70"/>
      <c r="F6" s="72"/>
      <c r="G6" s="72"/>
      <c r="L6" s="48"/>
      <c r="T6" s="68"/>
      <c r="U6" s="68"/>
    </row>
    <row r="7" spans="1:29" ht="40.200000000000003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38</v>
      </c>
      <c r="I7" s="12" t="s">
        <v>39</v>
      </c>
      <c r="J7" s="12" t="s">
        <v>40</v>
      </c>
      <c r="K7" s="14" t="s">
        <v>50</v>
      </c>
      <c r="L7" s="9" t="s">
        <v>10</v>
      </c>
      <c r="M7" s="31" t="s">
        <v>151</v>
      </c>
      <c r="N7" s="49" t="s">
        <v>11</v>
      </c>
      <c r="O7" s="83" t="s">
        <v>94</v>
      </c>
      <c r="P7" s="82" t="s">
        <v>12</v>
      </c>
      <c r="Q7" s="32" t="s">
        <v>41</v>
      </c>
      <c r="R7" s="33" t="s">
        <v>42</v>
      </c>
      <c r="S7" s="32" t="s">
        <v>43</v>
      </c>
      <c r="T7" s="32" t="s">
        <v>44</v>
      </c>
      <c r="U7" s="34" t="s">
        <v>45</v>
      </c>
      <c r="V7" s="35" t="s">
        <v>46</v>
      </c>
      <c r="W7" s="36" t="s">
        <v>47</v>
      </c>
      <c r="X7" s="35" t="s">
        <v>46</v>
      </c>
      <c r="Y7" s="37" t="s">
        <v>63</v>
      </c>
      <c r="Z7" s="35" t="s">
        <v>46</v>
      </c>
      <c r="AA7" s="35" t="s">
        <v>48</v>
      </c>
      <c r="AB7" s="81" t="s">
        <v>49</v>
      </c>
    </row>
    <row r="8" spans="1:29" ht="16.5" customHeight="1">
      <c r="A8" s="67">
        <v>1</v>
      </c>
      <c r="B8" s="87" t="s">
        <v>32</v>
      </c>
      <c r="C8" s="94">
        <v>97386758120</v>
      </c>
      <c r="D8" s="85"/>
      <c r="E8" s="108">
        <v>44663</v>
      </c>
      <c r="F8" s="88" t="s">
        <v>135</v>
      </c>
      <c r="G8" s="88" t="s">
        <v>144</v>
      </c>
      <c r="H8" s="103">
        <v>0.29166666666666669</v>
      </c>
      <c r="I8" s="102" t="s">
        <v>52</v>
      </c>
      <c r="J8" s="90">
        <v>0.70833333333333337</v>
      </c>
      <c r="K8" s="91">
        <v>1.8333333333333333</v>
      </c>
      <c r="L8" s="92">
        <v>1320.6</v>
      </c>
      <c r="M8" s="96">
        <v>264.12</v>
      </c>
      <c r="N8" s="61"/>
      <c r="O8" s="65"/>
      <c r="P8" s="38"/>
      <c r="Q8" s="39"/>
      <c r="R8" s="40"/>
      <c r="S8" s="39"/>
      <c r="T8" s="39"/>
      <c r="U8" s="43"/>
      <c r="V8" s="41"/>
      <c r="W8" s="42"/>
      <c r="X8" s="41"/>
      <c r="Y8" s="43"/>
      <c r="Z8" s="41"/>
      <c r="AA8" s="41"/>
      <c r="AB8" s="38">
        <v>1584.72</v>
      </c>
    </row>
    <row r="9" spans="1:29" ht="16.5" customHeight="1">
      <c r="B9" s="87" t="s">
        <v>61</v>
      </c>
      <c r="C9" s="100">
        <v>3447589159</v>
      </c>
      <c r="D9" s="85"/>
      <c r="E9" s="108">
        <v>44516</v>
      </c>
      <c r="F9" s="88" t="s">
        <v>109</v>
      </c>
      <c r="G9" s="101" t="s">
        <v>23</v>
      </c>
      <c r="H9" s="90">
        <v>0.29166666666666669</v>
      </c>
      <c r="I9" s="102" t="s">
        <v>66</v>
      </c>
      <c r="J9" s="90">
        <v>0.70833333333333337</v>
      </c>
      <c r="K9" s="91">
        <v>1.8333333333333333</v>
      </c>
      <c r="L9" s="110">
        <v>1344.7</v>
      </c>
      <c r="M9" s="96">
        <v>264.12</v>
      </c>
      <c r="N9" s="61"/>
      <c r="O9" s="65"/>
      <c r="P9" s="38"/>
      <c r="Q9" s="39"/>
      <c r="R9" s="40"/>
      <c r="S9" s="39"/>
      <c r="T9" s="39"/>
      <c r="U9" s="43"/>
      <c r="V9" s="41"/>
      <c r="W9" s="42"/>
      <c r="X9" s="41"/>
      <c r="Y9" s="43"/>
      <c r="Z9" s="41"/>
      <c r="AA9" s="41"/>
      <c r="AB9" s="38">
        <f>L9+M9+P9</f>
        <v>1608.8200000000002</v>
      </c>
    </row>
    <row r="10" spans="1:29" ht="16.5" customHeight="1">
      <c r="A10" s="67"/>
      <c r="B10" s="87" t="s">
        <v>35</v>
      </c>
      <c r="C10" s="94" t="s">
        <v>64</v>
      </c>
      <c r="D10" s="85"/>
      <c r="E10" s="108">
        <v>44424</v>
      </c>
      <c r="F10" s="88" t="s">
        <v>65</v>
      </c>
      <c r="G10" s="88" t="s">
        <v>51</v>
      </c>
      <c r="H10" s="103">
        <v>0.29166666666666669</v>
      </c>
      <c r="I10" s="102" t="s">
        <v>52</v>
      </c>
      <c r="J10" s="90">
        <v>0.70833333333333337</v>
      </c>
      <c r="K10" s="91">
        <v>1.8333333333333333</v>
      </c>
      <c r="L10" s="92">
        <v>3250.11</v>
      </c>
      <c r="M10" s="96">
        <v>242.4</v>
      </c>
      <c r="N10" s="61"/>
      <c r="O10" s="65"/>
      <c r="P10" s="38"/>
      <c r="Q10" s="39"/>
      <c r="R10" s="40"/>
      <c r="S10" s="39"/>
      <c r="T10" s="39"/>
      <c r="U10" s="43"/>
      <c r="V10" s="41"/>
      <c r="W10" s="42"/>
      <c r="X10" s="41"/>
      <c r="Y10" s="43"/>
      <c r="Z10" s="41"/>
      <c r="AA10" s="41"/>
      <c r="AB10" s="38">
        <f t="shared" ref="AB10:AB73" si="0">L10+M10+P10</f>
        <v>3492.51</v>
      </c>
    </row>
    <row r="11" spans="1:29" ht="16.5" customHeight="1">
      <c r="A11" s="67"/>
      <c r="B11" s="87" t="s">
        <v>61</v>
      </c>
      <c r="C11" s="94" t="s">
        <v>92</v>
      </c>
      <c r="D11" s="85"/>
      <c r="E11" s="108">
        <v>44432</v>
      </c>
      <c r="F11" s="88" t="s">
        <v>93</v>
      </c>
      <c r="G11" s="88" t="s">
        <v>23</v>
      </c>
      <c r="H11" s="103">
        <v>0.25</v>
      </c>
      <c r="I11" s="102" t="s">
        <v>52</v>
      </c>
      <c r="J11" s="90">
        <v>0.66666666666666663</v>
      </c>
      <c r="K11" s="91">
        <v>1.8333333333333333</v>
      </c>
      <c r="L11" s="92">
        <v>1344.7</v>
      </c>
      <c r="M11" s="96">
        <v>264.12</v>
      </c>
      <c r="N11" s="61"/>
      <c r="O11" s="65"/>
      <c r="P11" s="38"/>
      <c r="Q11" s="39"/>
      <c r="R11" s="40"/>
      <c r="S11" s="39"/>
      <c r="T11" s="39"/>
      <c r="U11" s="43"/>
      <c r="V11" s="41"/>
      <c r="W11" s="42"/>
      <c r="X11" s="41"/>
      <c r="Y11" s="43"/>
      <c r="Z11" s="41"/>
      <c r="AA11" s="41"/>
      <c r="AB11" s="38">
        <f t="shared" si="0"/>
        <v>1608.8200000000002</v>
      </c>
    </row>
    <row r="12" spans="1:29" ht="16.5" customHeight="1">
      <c r="B12" s="87" t="s">
        <v>61</v>
      </c>
      <c r="C12" s="94">
        <v>96093943100</v>
      </c>
      <c r="D12" s="85" t="s">
        <v>5</v>
      </c>
      <c r="E12" s="108">
        <v>44256</v>
      </c>
      <c r="F12" s="88" t="s">
        <v>26</v>
      </c>
      <c r="G12" s="102" t="s">
        <v>23</v>
      </c>
      <c r="H12" s="90">
        <v>0.29166666666666669</v>
      </c>
      <c r="I12" s="102" t="s">
        <v>52</v>
      </c>
      <c r="J12" s="90">
        <v>0.70833333333333337</v>
      </c>
      <c r="K12" s="91">
        <v>1.8333333333333333</v>
      </c>
      <c r="L12" s="92">
        <v>1344.7</v>
      </c>
      <c r="M12" s="96">
        <v>264.12</v>
      </c>
      <c r="N12" s="61"/>
      <c r="O12" s="65"/>
      <c r="P12" s="38"/>
      <c r="Q12" s="39"/>
      <c r="R12" s="40"/>
      <c r="S12" s="39"/>
      <c r="T12" s="39"/>
      <c r="U12" s="43"/>
      <c r="V12" s="41"/>
      <c r="W12" s="42"/>
      <c r="X12" s="41"/>
      <c r="Y12" s="43"/>
      <c r="Z12" s="41"/>
      <c r="AA12" s="41"/>
      <c r="AB12" s="38">
        <f>L12+M12+P12</f>
        <v>1608.8200000000002</v>
      </c>
    </row>
    <row r="13" spans="1:29" ht="16.5" customHeight="1">
      <c r="A13" s="67"/>
      <c r="B13" s="87" t="s">
        <v>61</v>
      </c>
      <c r="C13" s="94">
        <v>1372094105</v>
      </c>
      <c r="D13" s="85"/>
      <c r="E13" s="108">
        <v>44487</v>
      </c>
      <c r="F13" s="88" t="s">
        <v>97</v>
      </c>
      <c r="G13" s="88" t="s">
        <v>98</v>
      </c>
      <c r="H13" s="103">
        <v>0.29166666666666669</v>
      </c>
      <c r="I13" s="102" t="s">
        <v>52</v>
      </c>
      <c r="J13" s="90">
        <v>0.70833333333333337</v>
      </c>
      <c r="K13" s="91">
        <v>1.8333333333333333</v>
      </c>
      <c r="L13" s="92">
        <v>1320.6</v>
      </c>
      <c r="M13" s="96">
        <v>264.12</v>
      </c>
      <c r="N13" s="61"/>
      <c r="O13" s="117"/>
      <c r="P13" s="38"/>
      <c r="Q13" s="39"/>
      <c r="R13" s="40"/>
      <c r="S13" s="39"/>
      <c r="T13" s="39"/>
      <c r="U13" s="43"/>
      <c r="V13" s="41"/>
      <c r="W13" s="42"/>
      <c r="X13" s="41"/>
      <c r="Y13" s="43"/>
      <c r="Z13" s="41"/>
      <c r="AA13" s="41"/>
      <c r="AB13" s="38">
        <f>L13+M13+P13</f>
        <v>1584.7199999999998</v>
      </c>
    </row>
    <row r="14" spans="1:29" ht="16.5" customHeight="1">
      <c r="A14" s="67"/>
      <c r="B14" s="87" t="s">
        <v>61</v>
      </c>
      <c r="C14" s="94" t="s">
        <v>154</v>
      </c>
      <c r="D14" s="85"/>
      <c r="E14" s="108">
        <v>44663</v>
      </c>
      <c r="F14" s="88" t="s">
        <v>153</v>
      </c>
      <c r="G14" s="88" t="s">
        <v>23</v>
      </c>
      <c r="H14" s="103">
        <v>0.27083333333333331</v>
      </c>
      <c r="I14" s="90" t="s">
        <v>52</v>
      </c>
      <c r="J14" s="90">
        <v>0.6875</v>
      </c>
      <c r="K14" s="91">
        <v>1.8333333333333333</v>
      </c>
      <c r="L14" s="92">
        <v>1344.7</v>
      </c>
      <c r="M14" s="96">
        <v>264.12</v>
      </c>
      <c r="N14" s="115"/>
      <c r="O14" s="121"/>
      <c r="P14" s="38"/>
      <c r="Q14" s="39"/>
      <c r="R14" s="40"/>
      <c r="S14" s="39"/>
      <c r="T14" s="39"/>
      <c r="U14" s="43"/>
      <c r="V14" s="41"/>
      <c r="W14" s="42"/>
      <c r="X14" s="41"/>
      <c r="Y14" s="43"/>
      <c r="Z14" s="41"/>
      <c r="AA14" s="41"/>
      <c r="AB14" s="38">
        <v>1698.47</v>
      </c>
    </row>
    <row r="15" spans="1:29" ht="16.5" customHeight="1">
      <c r="A15" s="67"/>
      <c r="B15" s="87" t="s">
        <v>34</v>
      </c>
      <c r="C15" s="107" t="s">
        <v>127</v>
      </c>
      <c r="D15" s="85"/>
      <c r="E15" s="109">
        <v>44222</v>
      </c>
      <c r="F15" s="114" t="s">
        <v>125</v>
      </c>
      <c r="G15" s="88" t="s">
        <v>36</v>
      </c>
      <c r="H15" s="90">
        <v>0.29166666666666669</v>
      </c>
      <c r="I15" s="90" t="s">
        <v>52</v>
      </c>
      <c r="J15" s="90">
        <v>0.70833333333333337</v>
      </c>
      <c r="K15" s="91">
        <v>1.8333333333333333</v>
      </c>
      <c r="L15" s="92">
        <v>5449.98</v>
      </c>
      <c r="M15" s="96">
        <v>242.4</v>
      </c>
      <c r="N15" s="116"/>
      <c r="O15" s="119">
        <v>109</v>
      </c>
      <c r="P15" s="38"/>
      <c r="Q15" s="39"/>
      <c r="R15" s="40"/>
      <c r="S15" s="39"/>
      <c r="T15" s="39"/>
      <c r="U15" s="43"/>
      <c r="V15" s="41"/>
      <c r="W15" s="42"/>
      <c r="X15" s="41"/>
      <c r="Y15" s="43"/>
      <c r="Z15" s="41"/>
      <c r="AA15" s="41"/>
      <c r="AB15" s="38">
        <f>L15+M15+O15</f>
        <v>5801.3799999999992</v>
      </c>
      <c r="AC15" t="s">
        <v>126</v>
      </c>
    </row>
    <row r="16" spans="1:29" ht="15.75" customHeight="1">
      <c r="A16" s="67">
        <v>1</v>
      </c>
      <c r="B16" s="87" t="s">
        <v>35</v>
      </c>
      <c r="C16" s="107">
        <v>70772633126</v>
      </c>
      <c r="D16" s="85"/>
      <c r="E16" s="109">
        <v>44663</v>
      </c>
      <c r="F16" s="114" t="s">
        <v>136</v>
      </c>
      <c r="G16" s="88" t="s">
        <v>30</v>
      </c>
      <c r="H16" s="90">
        <v>0.27083333333333331</v>
      </c>
      <c r="I16" s="90" t="s">
        <v>52</v>
      </c>
      <c r="J16" s="90">
        <v>0.6875</v>
      </c>
      <c r="K16" s="91">
        <v>1.8333333333333333</v>
      </c>
      <c r="L16" s="92">
        <v>1352</v>
      </c>
      <c r="M16" s="96">
        <v>264.12</v>
      </c>
      <c r="N16" s="116"/>
      <c r="O16" s="119"/>
      <c r="P16" s="38"/>
      <c r="Q16" s="39"/>
      <c r="R16" s="40"/>
      <c r="S16" s="39"/>
      <c r="T16" s="39"/>
      <c r="U16" s="43"/>
      <c r="V16" s="41"/>
      <c r="W16" s="42"/>
      <c r="X16" s="41"/>
      <c r="Y16" s="43"/>
      <c r="Z16" s="41"/>
      <c r="AA16" s="41"/>
      <c r="AB16" s="38">
        <f>L16+M16+O16</f>
        <v>1616.12</v>
      </c>
    </row>
    <row r="17" spans="1:28">
      <c r="A17" s="67"/>
      <c r="B17" s="87" t="s">
        <v>61</v>
      </c>
      <c r="C17" s="94">
        <v>70277603129</v>
      </c>
      <c r="D17" s="85"/>
      <c r="E17" s="108">
        <v>44487</v>
      </c>
      <c r="F17" s="88" t="s">
        <v>99</v>
      </c>
      <c r="G17" s="88" t="s">
        <v>23</v>
      </c>
      <c r="H17" s="90">
        <v>0.29166666666666669</v>
      </c>
      <c r="I17" s="102" t="s">
        <v>66</v>
      </c>
      <c r="J17" s="90">
        <v>0.70833333333333337</v>
      </c>
      <c r="K17" s="91">
        <v>1.8333333333333333</v>
      </c>
      <c r="L17" s="92">
        <v>1344.7</v>
      </c>
      <c r="M17" s="96">
        <v>164.12</v>
      </c>
      <c r="N17" s="62"/>
      <c r="O17" s="118"/>
      <c r="P17" s="38"/>
      <c r="Q17" s="39"/>
      <c r="R17" s="40"/>
      <c r="S17" s="39"/>
      <c r="T17" s="39"/>
      <c r="U17" s="43"/>
      <c r="V17" s="41"/>
      <c r="W17" s="42"/>
      <c r="X17" s="41"/>
      <c r="Y17" s="43"/>
      <c r="Z17" s="41"/>
      <c r="AA17" s="41"/>
      <c r="AB17" s="38">
        <f t="shared" si="0"/>
        <v>1508.8200000000002</v>
      </c>
    </row>
    <row r="18" spans="1:28" ht="16.5" customHeight="1">
      <c r="A18" s="67"/>
      <c r="B18" s="87" t="s">
        <v>35</v>
      </c>
      <c r="C18" s="94" t="s">
        <v>67</v>
      </c>
      <c r="D18" s="85"/>
      <c r="E18" s="108">
        <v>44327</v>
      </c>
      <c r="F18" s="88" t="s">
        <v>68</v>
      </c>
      <c r="G18" s="88" t="s">
        <v>30</v>
      </c>
      <c r="H18" s="90">
        <v>0.27083333333333331</v>
      </c>
      <c r="I18" s="90" t="s">
        <v>53</v>
      </c>
      <c r="J18" s="90">
        <v>0.6875</v>
      </c>
      <c r="K18" s="91">
        <v>1.8333333333333333</v>
      </c>
      <c r="L18" s="92">
        <v>1674.35</v>
      </c>
      <c r="M18" s="96">
        <v>264.12</v>
      </c>
      <c r="N18" s="61"/>
      <c r="O18" s="65"/>
      <c r="P18" s="38"/>
      <c r="Q18" s="39"/>
      <c r="R18" s="40"/>
      <c r="S18" s="39"/>
      <c r="T18" s="39"/>
      <c r="U18" s="43"/>
      <c r="V18" s="41"/>
      <c r="W18" s="42"/>
      <c r="X18" s="41"/>
      <c r="Y18" s="43"/>
      <c r="Z18" s="41"/>
      <c r="AA18" s="41"/>
      <c r="AB18" s="38">
        <f t="shared" si="0"/>
        <v>1938.4699999999998</v>
      </c>
    </row>
    <row r="19" spans="1:28" ht="16.5" customHeight="1">
      <c r="A19" s="67"/>
      <c r="B19" s="87" t="s">
        <v>61</v>
      </c>
      <c r="C19" s="94">
        <v>3864080177</v>
      </c>
      <c r="D19" s="85" t="s">
        <v>5</v>
      </c>
      <c r="E19" s="108">
        <v>44256</v>
      </c>
      <c r="F19" s="88" t="s">
        <v>27</v>
      </c>
      <c r="G19" s="88" t="s">
        <v>23</v>
      </c>
      <c r="H19" s="90">
        <v>0.29166666666666669</v>
      </c>
      <c r="I19" s="102" t="s">
        <v>53</v>
      </c>
      <c r="J19" s="90">
        <v>0.70833333333333337</v>
      </c>
      <c r="K19" s="91">
        <v>1.8333333333333333</v>
      </c>
      <c r="L19" s="92">
        <v>1344.7</v>
      </c>
      <c r="M19" s="96">
        <v>264.12</v>
      </c>
      <c r="N19" s="61"/>
      <c r="O19" s="65"/>
      <c r="P19" s="38"/>
      <c r="Q19" s="39"/>
      <c r="R19" s="40"/>
      <c r="S19" s="39"/>
      <c r="T19" s="39"/>
      <c r="U19" s="43"/>
      <c r="V19" s="41"/>
      <c r="W19" s="42"/>
      <c r="X19" s="41"/>
      <c r="Y19" s="43"/>
      <c r="Z19" s="41"/>
      <c r="AA19" s="41"/>
      <c r="AB19" s="38">
        <f t="shared" si="0"/>
        <v>1608.8200000000002</v>
      </c>
    </row>
    <row r="20" spans="1:28" ht="16.5" customHeight="1">
      <c r="A20" s="67"/>
      <c r="B20" s="87" t="s">
        <v>35</v>
      </c>
      <c r="C20" s="94">
        <v>31562539876</v>
      </c>
      <c r="D20" s="85"/>
      <c r="E20" s="109">
        <v>44536</v>
      </c>
      <c r="F20" s="88" t="s">
        <v>111</v>
      </c>
      <c r="G20" s="88" t="s">
        <v>51</v>
      </c>
      <c r="H20" s="90">
        <v>0.29166666666666669</v>
      </c>
      <c r="I20" s="102" t="s">
        <v>66</v>
      </c>
      <c r="J20" s="90">
        <v>0.70833333333333337</v>
      </c>
      <c r="K20" s="91">
        <v>1.8333333333333333</v>
      </c>
      <c r="L20" s="92">
        <v>3250.11</v>
      </c>
      <c r="M20" s="96">
        <v>242.4</v>
      </c>
      <c r="N20" s="61"/>
      <c r="O20" s="65"/>
      <c r="P20" s="38"/>
      <c r="Q20" s="39"/>
      <c r="R20" s="40"/>
      <c r="S20" s="39"/>
      <c r="T20" s="39"/>
      <c r="U20" s="43"/>
      <c r="V20" s="41"/>
      <c r="W20" s="42"/>
      <c r="X20" s="41"/>
      <c r="Y20" s="43"/>
      <c r="Z20" s="41"/>
      <c r="AA20" s="41"/>
      <c r="AB20" s="38">
        <f t="shared" si="0"/>
        <v>3492.51</v>
      </c>
    </row>
    <row r="21" spans="1:28" ht="16.5" customHeight="1">
      <c r="A21" s="67"/>
      <c r="B21" s="87" t="s">
        <v>35</v>
      </c>
      <c r="C21" s="94">
        <v>6297774110</v>
      </c>
      <c r="D21" s="85" t="s">
        <v>5</v>
      </c>
      <c r="E21" s="108">
        <v>44256</v>
      </c>
      <c r="F21" s="88" t="s">
        <v>21</v>
      </c>
      <c r="G21" s="88" t="s">
        <v>22</v>
      </c>
      <c r="H21" s="90">
        <v>0.29166666666666669</v>
      </c>
      <c r="I21" s="102" t="s">
        <v>52</v>
      </c>
      <c r="J21" s="90">
        <v>0.70833333333333337</v>
      </c>
      <c r="K21" s="91">
        <v>1.8333333333333333</v>
      </c>
      <c r="L21" s="92">
        <v>1320.6</v>
      </c>
      <c r="M21" s="96">
        <v>264.12</v>
      </c>
      <c r="N21" s="61"/>
      <c r="O21" s="65"/>
      <c r="P21" s="38"/>
      <c r="Q21" s="39"/>
      <c r="R21" s="40"/>
      <c r="S21" s="39"/>
      <c r="T21" s="39"/>
      <c r="U21" s="43"/>
      <c r="V21" s="41"/>
      <c r="W21" s="42"/>
      <c r="X21" s="41"/>
      <c r="Y21" s="43"/>
      <c r="Z21" s="41"/>
      <c r="AA21" s="41"/>
      <c r="AB21" s="38">
        <f t="shared" si="0"/>
        <v>1584.7199999999998</v>
      </c>
    </row>
    <row r="22" spans="1:28">
      <c r="A22" s="67">
        <v>2</v>
      </c>
      <c r="B22" s="87" t="s">
        <v>34</v>
      </c>
      <c r="C22" s="94">
        <v>57746338100</v>
      </c>
      <c r="D22" s="85" t="s">
        <v>5</v>
      </c>
      <c r="E22" s="108">
        <v>44697</v>
      </c>
      <c r="F22" s="88" t="s">
        <v>155</v>
      </c>
      <c r="G22" s="88" t="s">
        <v>7</v>
      </c>
      <c r="H22" s="90">
        <v>0.29166666666666669</v>
      </c>
      <c r="I22" s="90" t="s">
        <v>54</v>
      </c>
      <c r="J22" s="90">
        <v>0.55208333333333337</v>
      </c>
      <c r="K22" s="91">
        <v>1.25</v>
      </c>
      <c r="L22" s="92">
        <v>2600</v>
      </c>
      <c r="M22" s="96">
        <v>242.4</v>
      </c>
      <c r="N22" s="61"/>
      <c r="O22" s="65"/>
      <c r="P22" s="38"/>
      <c r="Q22" s="39"/>
      <c r="R22" s="40"/>
      <c r="S22" s="39"/>
      <c r="T22" s="39"/>
      <c r="U22" s="43"/>
      <c r="V22" s="41"/>
      <c r="W22" s="42"/>
      <c r="X22" s="41"/>
      <c r="Y22" s="43"/>
      <c r="Z22" s="41"/>
      <c r="AA22" s="41"/>
      <c r="AB22" s="38">
        <f t="shared" si="0"/>
        <v>2842.4</v>
      </c>
    </row>
    <row r="23" spans="1:28">
      <c r="A23" s="67"/>
      <c r="B23" s="87" t="s">
        <v>34</v>
      </c>
      <c r="C23" s="94" t="s">
        <v>69</v>
      </c>
      <c r="D23" s="85"/>
      <c r="E23" s="84">
        <v>44298</v>
      </c>
      <c r="F23" s="88" t="s">
        <v>70</v>
      </c>
      <c r="G23" s="88" t="s">
        <v>71</v>
      </c>
      <c r="H23" s="90">
        <v>0.29166666666666669</v>
      </c>
      <c r="I23" s="102" t="s">
        <v>72</v>
      </c>
      <c r="J23" s="90">
        <v>0.55208333333333337</v>
      </c>
      <c r="K23" s="91">
        <v>1.25</v>
      </c>
      <c r="L23" s="92">
        <v>8640</v>
      </c>
      <c r="M23" s="96">
        <v>264.12</v>
      </c>
      <c r="N23" s="61"/>
      <c r="O23" s="61"/>
      <c r="P23" s="38"/>
      <c r="Q23" s="39"/>
      <c r="R23" s="40"/>
      <c r="S23" s="39"/>
      <c r="T23" s="39"/>
      <c r="U23" s="43"/>
      <c r="V23" s="41"/>
      <c r="W23" s="42"/>
      <c r="X23" s="41"/>
      <c r="Y23" s="43"/>
      <c r="Z23" s="41"/>
      <c r="AA23" s="41"/>
      <c r="AB23" s="38">
        <f t="shared" si="0"/>
        <v>8904.1200000000008</v>
      </c>
    </row>
    <row r="24" spans="1:28">
      <c r="A24" s="67"/>
      <c r="B24" s="87" t="s">
        <v>35</v>
      </c>
      <c r="C24" s="94">
        <v>70290413133</v>
      </c>
      <c r="D24" s="85"/>
      <c r="E24" s="108">
        <v>44585</v>
      </c>
      <c r="F24" s="88" t="s">
        <v>119</v>
      </c>
      <c r="G24" s="88" t="s">
        <v>147</v>
      </c>
      <c r="H24" s="90">
        <v>0.29166666666666669</v>
      </c>
      <c r="I24" s="102" t="s">
        <v>52</v>
      </c>
      <c r="J24" s="90">
        <v>0.70833333333333337</v>
      </c>
      <c r="K24" s="91">
        <v>1.8333333333333333</v>
      </c>
      <c r="L24" s="92">
        <v>4040</v>
      </c>
      <c r="M24" s="96">
        <v>242.4</v>
      </c>
      <c r="N24" s="61"/>
      <c r="O24" s="65"/>
      <c r="P24" s="38">
        <f>L24*20%</f>
        <v>808</v>
      </c>
      <c r="Q24" s="39"/>
      <c r="R24" s="40"/>
      <c r="S24" s="39"/>
      <c r="T24" s="39"/>
      <c r="U24" s="43"/>
      <c r="V24" s="41"/>
      <c r="W24" s="42"/>
      <c r="X24" s="41"/>
      <c r="Y24" s="43"/>
      <c r="Z24" s="41"/>
      <c r="AA24" s="41"/>
      <c r="AB24" s="38">
        <f t="shared" si="0"/>
        <v>5090.3999999999996</v>
      </c>
    </row>
    <row r="25" spans="1:28">
      <c r="A25" s="67"/>
      <c r="B25" s="87" t="s">
        <v>34</v>
      </c>
      <c r="C25" s="100">
        <v>96772328191</v>
      </c>
      <c r="D25" s="85"/>
      <c r="E25" s="84">
        <v>44575</v>
      </c>
      <c r="F25" s="88" t="s">
        <v>117</v>
      </c>
      <c r="G25" s="104" t="s">
        <v>18</v>
      </c>
      <c r="H25" s="90">
        <v>0.53125</v>
      </c>
      <c r="I25" s="102" t="s">
        <v>118</v>
      </c>
      <c r="J25" s="90">
        <v>0.79166666666666663</v>
      </c>
      <c r="K25" s="91">
        <v>1.25</v>
      </c>
      <c r="L25" s="92">
        <v>2700</v>
      </c>
      <c r="M25" s="96">
        <v>264.12</v>
      </c>
      <c r="N25" s="63"/>
      <c r="O25" s="61"/>
      <c r="P25" s="59"/>
      <c r="Q25" s="39"/>
      <c r="R25" s="40"/>
      <c r="S25" s="39"/>
      <c r="T25" s="39"/>
      <c r="U25" s="43"/>
      <c r="V25" s="41"/>
      <c r="W25" s="42"/>
      <c r="X25" s="41"/>
      <c r="Y25" s="43"/>
      <c r="Z25" s="41"/>
      <c r="AA25" s="41"/>
      <c r="AB25" s="38">
        <f t="shared" si="0"/>
        <v>2964.12</v>
      </c>
    </row>
    <row r="26" spans="1:28">
      <c r="A26" s="67"/>
      <c r="B26" s="87" t="s">
        <v>34</v>
      </c>
      <c r="C26" s="20" t="s">
        <v>129</v>
      </c>
      <c r="D26" s="85"/>
      <c r="E26" s="86">
        <v>44594</v>
      </c>
      <c r="F26" s="114" t="s">
        <v>128</v>
      </c>
      <c r="G26" s="88" t="s">
        <v>145</v>
      </c>
      <c r="H26" s="90">
        <v>0.53125</v>
      </c>
      <c r="I26" s="90" t="s">
        <v>118</v>
      </c>
      <c r="J26" s="90">
        <v>0.79166666666666663</v>
      </c>
      <c r="K26" s="91">
        <v>1.25</v>
      </c>
      <c r="L26" s="92">
        <v>2700</v>
      </c>
      <c r="M26" s="97">
        <v>264.12</v>
      </c>
      <c r="N26" s="93"/>
      <c r="O26" s="93"/>
      <c r="P26" s="38"/>
      <c r="Q26" s="39"/>
      <c r="R26" s="40"/>
      <c r="S26" s="39"/>
      <c r="T26" s="39"/>
      <c r="U26" s="43"/>
      <c r="V26" s="41"/>
      <c r="W26" s="42"/>
      <c r="X26" s="41"/>
      <c r="Y26" s="43"/>
      <c r="Z26" s="41"/>
      <c r="AA26" s="41"/>
      <c r="AB26" s="38">
        <f t="shared" si="0"/>
        <v>2964.12</v>
      </c>
    </row>
    <row r="27" spans="1:28" ht="16.5" customHeight="1">
      <c r="A27" s="67"/>
      <c r="B27" s="87" t="s">
        <v>34</v>
      </c>
      <c r="C27" s="107" t="s">
        <v>122</v>
      </c>
      <c r="D27" s="85"/>
      <c r="E27" s="109">
        <v>44595</v>
      </c>
      <c r="F27" s="114" t="s">
        <v>123</v>
      </c>
      <c r="G27" s="88" t="s">
        <v>148</v>
      </c>
      <c r="H27" s="90">
        <v>0.29166666666666669</v>
      </c>
      <c r="I27" s="90" t="s">
        <v>52</v>
      </c>
      <c r="J27" s="90">
        <v>0.70833333333333337</v>
      </c>
      <c r="K27" s="91">
        <v>1.8333333333333333</v>
      </c>
      <c r="L27" s="92">
        <v>5066</v>
      </c>
      <c r="M27" s="98">
        <v>0</v>
      </c>
      <c r="N27" s="89"/>
      <c r="O27" s="111"/>
      <c r="P27" s="38"/>
      <c r="Q27" s="39"/>
      <c r="R27" s="40"/>
      <c r="S27" s="39"/>
      <c r="T27" s="39"/>
      <c r="U27" s="43"/>
      <c r="V27" s="41"/>
      <c r="W27" s="42"/>
      <c r="X27" s="41"/>
      <c r="Y27" s="43"/>
      <c r="Z27" s="41"/>
      <c r="AA27" s="41"/>
      <c r="AB27" s="38">
        <f t="shared" si="0"/>
        <v>5066</v>
      </c>
    </row>
    <row r="28" spans="1:28" ht="16.5" customHeight="1">
      <c r="A28" s="67"/>
      <c r="B28" s="87" t="s">
        <v>33</v>
      </c>
      <c r="C28" s="94">
        <v>810412179</v>
      </c>
      <c r="D28" s="85" t="s">
        <v>5</v>
      </c>
      <c r="E28" s="108">
        <v>44279</v>
      </c>
      <c r="F28" s="88" t="s">
        <v>16</v>
      </c>
      <c r="G28" s="88" t="s">
        <v>17</v>
      </c>
      <c r="H28" s="90">
        <v>0.29166666666666669</v>
      </c>
      <c r="I28" s="102" t="s">
        <v>53</v>
      </c>
      <c r="J28" s="90">
        <v>0.70833333333333337</v>
      </c>
      <c r="K28" s="91">
        <v>1.8333333333333333</v>
      </c>
      <c r="L28" s="92">
        <v>2399.7600000000002</v>
      </c>
      <c r="M28" s="96">
        <v>264.12</v>
      </c>
      <c r="N28" s="61"/>
      <c r="O28" s="65"/>
      <c r="P28" s="38"/>
      <c r="Q28" s="39"/>
      <c r="R28" s="40"/>
      <c r="S28" s="39"/>
      <c r="T28" s="39"/>
      <c r="U28" s="43"/>
      <c r="V28" s="41"/>
      <c r="W28" s="42"/>
      <c r="X28" s="41"/>
      <c r="Y28" s="43"/>
      <c r="Z28" s="41"/>
      <c r="AA28" s="41"/>
      <c r="AB28" s="38">
        <f t="shared" si="0"/>
        <v>2663.88</v>
      </c>
    </row>
    <row r="29" spans="1:28">
      <c r="A29" s="67"/>
      <c r="B29" s="87" t="s">
        <v>61</v>
      </c>
      <c r="C29" s="94" t="s">
        <v>90</v>
      </c>
      <c r="D29" s="85"/>
      <c r="E29" s="108">
        <v>44424</v>
      </c>
      <c r="F29" s="88" t="s">
        <v>91</v>
      </c>
      <c r="G29" s="88" t="s">
        <v>23</v>
      </c>
      <c r="H29" s="90">
        <v>0.27083333333333331</v>
      </c>
      <c r="I29" s="102" t="s">
        <v>52</v>
      </c>
      <c r="J29" s="90">
        <v>0.6875</v>
      </c>
      <c r="K29" s="91">
        <v>1.8333333333333333</v>
      </c>
      <c r="L29" s="92">
        <v>1344.7</v>
      </c>
      <c r="M29" s="96">
        <v>264.12</v>
      </c>
      <c r="N29" s="61"/>
      <c r="O29" s="65"/>
      <c r="P29" s="38"/>
      <c r="Q29" s="39"/>
      <c r="R29" s="40"/>
      <c r="S29" s="39"/>
      <c r="T29" s="39"/>
      <c r="U29" s="43"/>
      <c r="V29" s="41"/>
      <c r="W29" s="42"/>
      <c r="X29" s="41"/>
      <c r="Y29" s="43"/>
      <c r="Z29" s="41"/>
      <c r="AA29" s="41"/>
      <c r="AB29" s="38">
        <f t="shared" si="0"/>
        <v>1608.8200000000002</v>
      </c>
    </row>
    <row r="30" spans="1:28">
      <c r="A30" s="67">
        <v>1</v>
      </c>
      <c r="B30" s="87" t="s">
        <v>35</v>
      </c>
      <c r="C30" s="94">
        <v>3176357192</v>
      </c>
      <c r="D30" s="85"/>
      <c r="E30" s="108">
        <v>44664</v>
      </c>
      <c r="F30" s="88" t="s">
        <v>137</v>
      </c>
      <c r="G30" s="88" t="s">
        <v>30</v>
      </c>
      <c r="H30" s="90">
        <v>0.29166666666666669</v>
      </c>
      <c r="I30" s="102" t="s">
        <v>52</v>
      </c>
      <c r="J30" s="90">
        <v>0.70833333333333337</v>
      </c>
      <c r="K30" s="91">
        <v>1.8333333333333333</v>
      </c>
      <c r="L30" s="92">
        <v>1352</v>
      </c>
      <c r="M30" s="96">
        <v>264.12</v>
      </c>
      <c r="N30" s="61"/>
      <c r="O30" s="65"/>
      <c r="P30" s="38"/>
      <c r="Q30" s="39"/>
      <c r="R30" s="40"/>
      <c r="S30" s="39"/>
      <c r="T30" s="39"/>
      <c r="U30" s="43"/>
      <c r="V30" s="41"/>
      <c r="W30" s="42"/>
      <c r="X30" s="41"/>
      <c r="Y30" s="43"/>
      <c r="Z30" s="41"/>
      <c r="AA30" s="41"/>
      <c r="AB30" s="38">
        <f t="shared" si="0"/>
        <v>1616.12</v>
      </c>
    </row>
    <row r="31" spans="1:28" ht="16.5" customHeight="1">
      <c r="A31" s="67"/>
      <c r="B31" s="87" t="s">
        <v>61</v>
      </c>
      <c r="C31" s="94">
        <v>38176328863</v>
      </c>
      <c r="D31" s="85"/>
      <c r="E31" s="108">
        <v>44487</v>
      </c>
      <c r="F31" s="88" t="s">
        <v>100</v>
      </c>
      <c r="G31" s="88" t="s">
        <v>23</v>
      </c>
      <c r="H31" s="90">
        <v>0.29166666666666669</v>
      </c>
      <c r="I31" s="102" t="s">
        <v>66</v>
      </c>
      <c r="J31" s="90">
        <v>0.70833333333333337</v>
      </c>
      <c r="K31" s="91">
        <v>1.8333333333333333</v>
      </c>
      <c r="L31" s="92">
        <v>1344.7</v>
      </c>
      <c r="M31" s="96">
        <v>264.12</v>
      </c>
      <c r="N31" s="61"/>
      <c r="O31" s="65"/>
      <c r="P31" s="38"/>
      <c r="Q31" s="39"/>
      <c r="R31" s="40"/>
      <c r="S31" s="39"/>
      <c r="T31" s="39"/>
      <c r="U31" s="43"/>
      <c r="V31" s="41"/>
      <c r="W31" s="42"/>
      <c r="X31" s="41"/>
      <c r="Y31" s="43"/>
      <c r="Z31" s="41"/>
      <c r="AA31" s="41"/>
      <c r="AB31" s="38">
        <f t="shared" si="0"/>
        <v>1608.8200000000002</v>
      </c>
    </row>
    <row r="32" spans="1:28" ht="16.5" customHeight="1">
      <c r="A32" s="67"/>
      <c r="B32" s="87" t="s">
        <v>35</v>
      </c>
      <c r="C32" s="94">
        <v>70830602151</v>
      </c>
      <c r="D32" s="85"/>
      <c r="E32" s="108">
        <v>44536</v>
      </c>
      <c r="F32" s="88" t="s">
        <v>114</v>
      </c>
      <c r="G32" s="88" t="s">
        <v>30</v>
      </c>
      <c r="H32" s="90">
        <v>0.27083333333333331</v>
      </c>
      <c r="I32" s="102" t="s">
        <v>116</v>
      </c>
      <c r="J32" s="90">
        <v>0.6875</v>
      </c>
      <c r="K32" s="91">
        <v>1.8333333333333333</v>
      </c>
      <c r="L32" s="92">
        <v>1352</v>
      </c>
      <c r="M32" s="96">
        <v>264.12</v>
      </c>
      <c r="N32" s="61"/>
      <c r="O32" s="65"/>
      <c r="P32" s="38"/>
      <c r="Q32" s="39"/>
      <c r="R32" s="40"/>
      <c r="S32" s="39"/>
      <c r="T32" s="39"/>
      <c r="U32" s="43"/>
      <c r="V32" s="41"/>
      <c r="W32" s="42"/>
      <c r="X32" s="41"/>
      <c r="Y32" s="43"/>
      <c r="Z32" s="41"/>
      <c r="AA32" s="41"/>
      <c r="AB32" s="38">
        <f t="shared" si="0"/>
        <v>1616.12</v>
      </c>
    </row>
    <row r="33" spans="1:28" ht="16.5" customHeight="1">
      <c r="A33" s="67"/>
      <c r="B33" s="87" t="s">
        <v>35</v>
      </c>
      <c r="C33" s="94">
        <v>148655017</v>
      </c>
      <c r="D33" s="85" t="s">
        <v>5</v>
      </c>
      <c r="E33" s="108">
        <v>44256</v>
      </c>
      <c r="F33" s="88" t="s">
        <v>19</v>
      </c>
      <c r="G33" s="88" t="s">
        <v>51</v>
      </c>
      <c r="H33" s="90">
        <v>0.29166666666666669</v>
      </c>
      <c r="I33" s="102" t="s">
        <v>52</v>
      </c>
      <c r="J33" s="90">
        <v>0.70833333333333337</v>
      </c>
      <c r="K33" s="91">
        <v>1.8333333333333333</v>
      </c>
      <c r="L33" s="92">
        <v>3250.11</v>
      </c>
      <c r="M33" s="96">
        <v>242.4</v>
      </c>
      <c r="N33" s="62"/>
      <c r="O33" s="62"/>
      <c r="P33" s="38"/>
      <c r="Q33" s="39"/>
      <c r="R33" s="40"/>
      <c r="S33" s="39"/>
      <c r="T33" s="39"/>
      <c r="U33" s="43"/>
      <c r="V33" s="41"/>
      <c r="W33" s="42"/>
      <c r="X33" s="41"/>
      <c r="Y33" s="43"/>
      <c r="Z33" s="41"/>
      <c r="AA33" s="41"/>
      <c r="AB33" s="38">
        <f t="shared" si="0"/>
        <v>3492.51</v>
      </c>
    </row>
    <row r="34" spans="1:28" ht="16.5" customHeight="1">
      <c r="A34" s="67"/>
      <c r="B34" s="87" t="s">
        <v>34</v>
      </c>
      <c r="C34" s="94">
        <v>5460264197</v>
      </c>
      <c r="D34" s="85"/>
      <c r="E34" s="108">
        <v>44697</v>
      </c>
      <c r="F34" s="88" t="s">
        <v>156</v>
      </c>
      <c r="G34" s="88" t="s">
        <v>145</v>
      </c>
      <c r="H34" s="90">
        <v>0.29166666666666669</v>
      </c>
      <c r="I34" s="90" t="s">
        <v>54</v>
      </c>
      <c r="J34" s="90">
        <v>0.55208333333333337</v>
      </c>
      <c r="K34" s="91">
        <v>1.25</v>
      </c>
      <c r="L34" s="92">
        <v>2700</v>
      </c>
      <c r="M34" s="96">
        <v>264.12</v>
      </c>
      <c r="N34" s="62"/>
      <c r="O34" s="62"/>
      <c r="P34" s="38"/>
      <c r="Q34" s="39"/>
      <c r="R34" s="40"/>
      <c r="S34" s="39"/>
      <c r="T34" s="39"/>
      <c r="U34" s="43"/>
      <c r="V34" s="41"/>
      <c r="W34" s="42"/>
      <c r="X34" s="41"/>
      <c r="Y34" s="43"/>
      <c r="Z34" s="41"/>
      <c r="AA34" s="41"/>
      <c r="AB34" s="38">
        <f t="shared" si="0"/>
        <v>2964.12</v>
      </c>
    </row>
    <row r="35" spans="1:28" ht="16.5" customHeight="1">
      <c r="A35" s="67"/>
      <c r="B35" s="87" t="s">
        <v>61</v>
      </c>
      <c r="C35" s="107" t="s">
        <v>124</v>
      </c>
      <c r="D35" s="85"/>
      <c r="E35" s="109">
        <v>44593</v>
      </c>
      <c r="F35" s="88" t="s">
        <v>121</v>
      </c>
      <c r="G35" s="88" t="s">
        <v>23</v>
      </c>
      <c r="H35" s="90">
        <v>0.25</v>
      </c>
      <c r="I35" s="102" t="s">
        <v>52</v>
      </c>
      <c r="J35" s="90">
        <v>0.66666666666666663</v>
      </c>
      <c r="K35" s="91">
        <v>1.8333333333333333</v>
      </c>
      <c r="L35" s="92">
        <v>1344.7</v>
      </c>
      <c r="M35" s="96">
        <v>264.12</v>
      </c>
      <c r="N35" s="62"/>
      <c r="O35" s="62"/>
      <c r="P35" s="38"/>
      <c r="Q35" s="39"/>
      <c r="R35" s="40"/>
      <c r="S35" s="39"/>
      <c r="T35" s="39"/>
      <c r="U35" s="43"/>
      <c r="V35" s="41"/>
      <c r="W35" s="42"/>
      <c r="X35" s="41"/>
      <c r="Y35" s="43"/>
      <c r="Z35" s="41"/>
      <c r="AA35" s="41"/>
      <c r="AB35" s="38">
        <f t="shared" si="0"/>
        <v>1608.8200000000002</v>
      </c>
    </row>
    <row r="36" spans="1:28" ht="16.5" customHeight="1">
      <c r="A36" s="67"/>
      <c r="B36" s="87" t="s">
        <v>32</v>
      </c>
      <c r="C36" s="94">
        <v>5583477113</v>
      </c>
      <c r="D36" s="85" t="s">
        <v>5</v>
      </c>
      <c r="E36" s="108">
        <v>44256</v>
      </c>
      <c r="F36" s="88" t="s">
        <v>24</v>
      </c>
      <c r="G36" s="88" t="s">
        <v>73</v>
      </c>
      <c r="H36" s="90">
        <v>0.29166666666666669</v>
      </c>
      <c r="I36" s="102" t="s">
        <v>52</v>
      </c>
      <c r="J36" s="90">
        <v>0.70833333333333337</v>
      </c>
      <c r="K36" s="91">
        <v>1.8333333333333333</v>
      </c>
      <c r="L36" s="92">
        <v>1350</v>
      </c>
      <c r="M36" s="96">
        <v>264.12</v>
      </c>
      <c r="N36" s="62"/>
      <c r="O36" s="62"/>
      <c r="P36" s="107"/>
      <c r="Q36" s="20"/>
      <c r="R36" s="20"/>
      <c r="S36" s="44"/>
      <c r="T36" s="46"/>
      <c r="U36" s="20"/>
      <c r="V36" s="50"/>
      <c r="W36" s="20"/>
      <c r="X36" s="50"/>
      <c r="Y36" s="20"/>
      <c r="Z36" s="50"/>
      <c r="AA36" s="20"/>
      <c r="AB36" s="38">
        <f t="shared" si="0"/>
        <v>1614.12</v>
      </c>
    </row>
    <row r="37" spans="1:28" ht="16.5" customHeight="1">
      <c r="A37" s="67"/>
      <c r="B37" s="87" t="s">
        <v>35</v>
      </c>
      <c r="C37" s="107" t="s">
        <v>133</v>
      </c>
      <c r="D37" s="85"/>
      <c r="E37" s="109">
        <v>44607</v>
      </c>
      <c r="F37" s="114" t="s">
        <v>132</v>
      </c>
      <c r="G37" s="88" t="s">
        <v>149</v>
      </c>
      <c r="H37" s="90">
        <v>0.29166666666666669</v>
      </c>
      <c r="I37" s="102" t="s">
        <v>66</v>
      </c>
      <c r="J37" s="90">
        <v>0.70833333333333337</v>
      </c>
      <c r="K37" s="91">
        <v>1.8333333333333333</v>
      </c>
      <c r="L37" s="92">
        <v>3250.11</v>
      </c>
      <c r="M37" s="96">
        <v>242.4</v>
      </c>
      <c r="N37" s="62"/>
      <c r="O37" s="62"/>
      <c r="P37" s="107"/>
      <c r="Q37" s="20"/>
      <c r="R37" s="20"/>
      <c r="S37" s="45"/>
      <c r="T37" s="46"/>
      <c r="U37" s="20"/>
      <c r="V37" s="50"/>
      <c r="W37" s="20"/>
      <c r="X37" s="50"/>
      <c r="Y37" s="20"/>
      <c r="Z37" s="50"/>
      <c r="AA37" s="20"/>
      <c r="AB37" s="38">
        <f t="shared" si="0"/>
        <v>3492.51</v>
      </c>
    </row>
    <row r="38" spans="1:28" ht="16.5" customHeight="1">
      <c r="A38" s="67"/>
      <c r="B38" s="87" t="s">
        <v>32</v>
      </c>
      <c r="C38" s="94">
        <v>5911118106</v>
      </c>
      <c r="D38" s="85" t="s">
        <v>5</v>
      </c>
      <c r="E38" s="108">
        <v>44256</v>
      </c>
      <c r="F38" s="88" t="s">
        <v>28</v>
      </c>
      <c r="G38" s="88" t="s">
        <v>23</v>
      </c>
      <c r="H38" s="90">
        <v>0.27083333333333331</v>
      </c>
      <c r="I38" s="102" t="s">
        <v>53</v>
      </c>
      <c r="J38" s="90">
        <v>0.6875</v>
      </c>
      <c r="K38" s="91">
        <v>1.8333333333333333</v>
      </c>
      <c r="L38" s="92">
        <v>1356.75</v>
      </c>
      <c r="M38" s="96">
        <v>264.12</v>
      </c>
      <c r="N38" s="61"/>
      <c r="O38" s="65"/>
      <c r="P38" s="107"/>
      <c r="Q38" s="51"/>
      <c r="R38" s="13"/>
      <c r="S38" s="45"/>
      <c r="T38" s="46"/>
      <c r="U38" s="20"/>
      <c r="V38" s="50"/>
      <c r="W38" s="52"/>
      <c r="X38" s="50"/>
      <c r="Y38" s="20"/>
      <c r="Z38" s="50"/>
      <c r="AA38" s="20"/>
      <c r="AB38" s="38">
        <f t="shared" si="0"/>
        <v>1620.87</v>
      </c>
    </row>
    <row r="39" spans="1:28" ht="16.5" customHeight="1">
      <c r="A39" s="67"/>
      <c r="B39" s="87" t="s">
        <v>32</v>
      </c>
      <c r="C39" s="94" t="s">
        <v>74</v>
      </c>
      <c r="D39" s="85"/>
      <c r="E39" s="108">
        <v>44305</v>
      </c>
      <c r="F39" s="88" t="s">
        <v>75</v>
      </c>
      <c r="G39" s="88" t="s">
        <v>14</v>
      </c>
      <c r="H39" s="90">
        <v>0.29166666666666669</v>
      </c>
      <c r="I39" s="102" t="s">
        <v>76</v>
      </c>
      <c r="J39" s="90">
        <v>0.7416666666666667</v>
      </c>
      <c r="K39" s="91">
        <v>1.8333333333333333</v>
      </c>
      <c r="L39" s="92">
        <v>1700</v>
      </c>
      <c r="M39" s="96">
        <v>242.4</v>
      </c>
      <c r="N39" s="61"/>
      <c r="O39" s="65"/>
      <c r="P39" s="107"/>
      <c r="Q39" s="20"/>
      <c r="R39" s="20"/>
      <c r="S39" s="45"/>
      <c r="T39" s="46"/>
      <c r="U39" s="20"/>
      <c r="V39" s="50"/>
      <c r="W39" s="20"/>
      <c r="X39" s="50"/>
      <c r="Y39" s="20"/>
      <c r="Z39" s="50"/>
      <c r="AA39" s="20"/>
      <c r="AB39" s="38">
        <f t="shared" si="0"/>
        <v>1942.4</v>
      </c>
    </row>
    <row r="40" spans="1:28" ht="16.5" customHeight="1">
      <c r="A40" s="67"/>
      <c r="B40" s="87" t="s">
        <v>61</v>
      </c>
      <c r="C40" s="94">
        <v>75150450197</v>
      </c>
      <c r="D40" s="85"/>
      <c r="E40" s="108">
        <v>44543</v>
      </c>
      <c r="F40" s="88" t="s">
        <v>112</v>
      </c>
      <c r="G40" s="88" t="s">
        <v>23</v>
      </c>
      <c r="H40" s="90">
        <v>0.29166666666666669</v>
      </c>
      <c r="I40" s="102" t="s">
        <v>66</v>
      </c>
      <c r="J40" s="90">
        <v>0.70833333333333337</v>
      </c>
      <c r="K40" s="91">
        <v>1.8333333333333333</v>
      </c>
      <c r="L40" s="92">
        <v>1344.7</v>
      </c>
      <c r="M40" s="96">
        <v>264.12</v>
      </c>
      <c r="N40" s="61"/>
      <c r="O40" s="65"/>
      <c r="P40" s="107"/>
      <c r="Q40" s="20"/>
      <c r="R40" s="20"/>
      <c r="S40" s="45"/>
      <c r="T40" s="46"/>
      <c r="U40" s="20"/>
      <c r="V40" s="50"/>
      <c r="W40" s="20"/>
      <c r="X40" s="50"/>
      <c r="Y40" s="20"/>
      <c r="Z40" s="50"/>
      <c r="AA40" s="20"/>
      <c r="AB40" s="38">
        <f t="shared" si="0"/>
        <v>1608.8200000000002</v>
      </c>
    </row>
    <row r="41" spans="1:28" ht="16.5" customHeight="1">
      <c r="A41" s="67"/>
      <c r="B41" s="87" t="s">
        <v>35</v>
      </c>
      <c r="C41" s="100">
        <v>70169820173</v>
      </c>
      <c r="D41" s="85"/>
      <c r="E41" s="108">
        <v>44263</v>
      </c>
      <c r="F41" s="88" t="s">
        <v>37</v>
      </c>
      <c r="G41" s="104" t="s">
        <v>30</v>
      </c>
      <c r="H41" s="105">
        <v>0.27083333333333331</v>
      </c>
      <c r="I41" s="101" t="s">
        <v>77</v>
      </c>
      <c r="J41" s="105">
        <v>0.6875</v>
      </c>
      <c r="K41" s="91">
        <v>1.8333333333333333</v>
      </c>
      <c r="L41" s="110">
        <v>1693.22</v>
      </c>
      <c r="M41" s="96">
        <v>264.12</v>
      </c>
      <c r="N41" s="61"/>
      <c r="O41" s="65"/>
      <c r="P41" s="112"/>
      <c r="Q41" s="50"/>
      <c r="R41" s="20"/>
      <c r="S41" s="45"/>
      <c r="T41" s="46"/>
      <c r="U41" s="20"/>
      <c r="V41" s="50"/>
      <c r="W41" s="20"/>
      <c r="X41" s="50"/>
      <c r="Y41" s="20"/>
      <c r="Z41" s="50"/>
      <c r="AA41" s="20"/>
      <c r="AB41" s="38">
        <f t="shared" si="0"/>
        <v>1957.3400000000001</v>
      </c>
    </row>
    <row r="42" spans="1:28" ht="16.5" customHeight="1">
      <c r="A42" s="67">
        <v>1</v>
      </c>
      <c r="B42" s="87" t="s">
        <v>139</v>
      </c>
      <c r="C42" s="100">
        <v>1561896152</v>
      </c>
      <c r="D42" s="85"/>
      <c r="E42" s="108">
        <v>44663</v>
      </c>
      <c r="F42" s="88" t="s">
        <v>108</v>
      </c>
      <c r="G42" s="104" t="s">
        <v>146</v>
      </c>
      <c r="H42" s="105">
        <v>0.29166666666666669</v>
      </c>
      <c r="I42" s="101" t="s">
        <v>53</v>
      </c>
      <c r="J42" s="105">
        <v>0.70833333333333337</v>
      </c>
      <c r="K42" s="91">
        <v>1.8333333333333333</v>
      </c>
      <c r="L42" s="110">
        <v>2200</v>
      </c>
      <c r="M42" s="96">
        <v>264.12</v>
      </c>
      <c r="N42" s="61"/>
      <c r="O42" s="65"/>
      <c r="P42" s="112"/>
      <c r="Q42" s="50"/>
      <c r="R42" s="20"/>
      <c r="S42" s="45"/>
      <c r="T42" s="46"/>
      <c r="U42" s="20"/>
      <c r="V42" s="50"/>
      <c r="W42" s="20"/>
      <c r="X42" s="50"/>
      <c r="Y42" s="20"/>
      <c r="Z42" s="50"/>
      <c r="AA42" s="20"/>
      <c r="AB42" s="38">
        <f t="shared" si="0"/>
        <v>2464.12</v>
      </c>
    </row>
    <row r="43" spans="1:28" ht="16.5" customHeight="1">
      <c r="A43" s="67"/>
      <c r="B43" s="87" t="s">
        <v>34</v>
      </c>
      <c r="C43" s="100">
        <v>93701012172</v>
      </c>
      <c r="D43" s="85"/>
      <c r="E43" s="108">
        <v>44713</v>
      </c>
      <c r="F43" s="123" t="s">
        <v>163</v>
      </c>
      <c r="G43" s="104" t="s">
        <v>18</v>
      </c>
      <c r="H43" s="105">
        <v>0.29166666666666669</v>
      </c>
      <c r="I43" s="101" t="s">
        <v>164</v>
      </c>
      <c r="J43" s="105">
        <v>0.55208333333333337</v>
      </c>
      <c r="K43" s="91">
        <v>1.25</v>
      </c>
      <c r="L43" s="110">
        <v>2700</v>
      </c>
      <c r="M43" s="96">
        <v>264.12</v>
      </c>
      <c r="N43" s="61"/>
      <c r="O43" s="65"/>
      <c r="P43" s="112"/>
      <c r="Q43" s="50"/>
      <c r="R43" s="20"/>
      <c r="S43" s="45"/>
      <c r="T43" s="46"/>
      <c r="U43" s="20"/>
      <c r="V43" s="50"/>
      <c r="W43" s="20"/>
      <c r="X43" s="50"/>
      <c r="Y43" s="20"/>
      <c r="Z43" s="50"/>
      <c r="AA43" s="20"/>
      <c r="AB43" s="38">
        <f t="shared" si="0"/>
        <v>2964.12</v>
      </c>
    </row>
    <row r="44" spans="1:28" ht="16.5" customHeight="1">
      <c r="A44" s="67"/>
      <c r="B44" s="87" t="s">
        <v>35</v>
      </c>
      <c r="C44" s="94">
        <v>4262710173</v>
      </c>
      <c r="D44" s="85" t="s">
        <v>5</v>
      </c>
      <c r="E44" s="108">
        <v>44256</v>
      </c>
      <c r="F44" s="88" t="s">
        <v>29</v>
      </c>
      <c r="G44" s="88" t="s">
        <v>30</v>
      </c>
      <c r="H44" s="90">
        <v>0.3125</v>
      </c>
      <c r="I44" s="102" t="s">
        <v>66</v>
      </c>
      <c r="J44" s="90">
        <v>0.72916666666666663</v>
      </c>
      <c r="K44" s="91">
        <v>1.8333333333333333</v>
      </c>
      <c r="L44" s="92">
        <v>1560</v>
      </c>
      <c r="M44" s="96">
        <v>242.4</v>
      </c>
      <c r="N44" s="61"/>
      <c r="O44" s="65"/>
      <c r="P44" s="107"/>
      <c r="Q44" s="20"/>
      <c r="R44" s="20"/>
      <c r="S44" s="45"/>
      <c r="T44" s="46"/>
      <c r="U44" s="20"/>
      <c r="V44" s="50"/>
      <c r="W44" s="20"/>
      <c r="X44" s="50"/>
      <c r="Y44" s="20"/>
      <c r="Z44" s="50"/>
      <c r="AA44" s="20"/>
      <c r="AB44" s="38">
        <f t="shared" si="0"/>
        <v>1802.4</v>
      </c>
    </row>
    <row r="45" spans="1:28" ht="16.5" customHeight="1">
      <c r="A45" s="67"/>
      <c r="B45" s="87" t="s">
        <v>61</v>
      </c>
      <c r="C45" s="94">
        <v>3424086312</v>
      </c>
      <c r="D45" s="85"/>
      <c r="E45" s="108">
        <v>44690</v>
      </c>
      <c r="F45" s="88" t="s">
        <v>158</v>
      </c>
      <c r="G45" s="88" t="s">
        <v>23</v>
      </c>
      <c r="H45" s="90">
        <v>0.375</v>
      </c>
      <c r="I45" s="102" t="s">
        <v>159</v>
      </c>
      <c r="J45" s="90">
        <v>0.79166666666666663</v>
      </c>
      <c r="K45" s="91">
        <v>1.8333333333333333</v>
      </c>
      <c r="L45" s="92">
        <v>1344.7</v>
      </c>
      <c r="M45" s="96">
        <v>264.12</v>
      </c>
      <c r="N45" s="61"/>
      <c r="O45" s="65"/>
      <c r="P45" s="107"/>
      <c r="Q45" s="20"/>
      <c r="R45" s="20"/>
      <c r="S45" s="45"/>
      <c r="T45" s="46"/>
      <c r="U45" s="20"/>
      <c r="V45" s="50"/>
      <c r="W45" s="20"/>
      <c r="X45" s="50"/>
      <c r="Y45" s="20"/>
      <c r="Z45" s="50"/>
      <c r="AA45" s="20"/>
      <c r="AB45" s="38">
        <f t="shared" si="0"/>
        <v>1608.8200000000002</v>
      </c>
    </row>
    <row r="46" spans="1:28" ht="16.5" customHeight="1">
      <c r="A46" s="67"/>
      <c r="B46" s="87" t="s">
        <v>35</v>
      </c>
      <c r="C46" s="94" t="s">
        <v>78</v>
      </c>
      <c r="D46" s="85"/>
      <c r="E46" s="108">
        <v>44326</v>
      </c>
      <c r="F46" s="88" t="s">
        <v>79</v>
      </c>
      <c r="G46" s="88" t="s">
        <v>30</v>
      </c>
      <c r="H46" s="90">
        <v>0.29166666666666669</v>
      </c>
      <c r="I46" s="102" t="s">
        <v>66</v>
      </c>
      <c r="J46" s="90">
        <v>0.70833333333333337</v>
      </c>
      <c r="K46" s="91">
        <v>1.8333333333333333</v>
      </c>
      <c r="L46" s="92">
        <v>1674.35</v>
      </c>
      <c r="M46" s="96">
        <v>264.12</v>
      </c>
      <c r="N46" s="61"/>
      <c r="O46" s="65"/>
      <c r="P46" s="107"/>
      <c r="Q46" s="20"/>
      <c r="R46" s="20"/>
      <c r="S46" s="45"/>
      <c r="T46" s="46"/>
      <c r="U46" s="20"/>
      <c r="V46" s="50"/>
      <c r="W46" s="20"/>
      <c r="X46" s="50"/>
      <c r="Y46" s="20"/>
      <c r="Z46" s="50"/>
      <c r="AA46" s="20"/>
      <c r="AB46" s="38">
        <f t="shared" si="0"/>
        <v>1938.4699999999998</v>
      </c>
    </row>
    <row r="47" spans="1:28" ht="16.5" customHeight="1">
      <c r="A47" s="67"/>
      <c r="B47" s="87" t="s">
        <v>32</v>
      </c>
      <c r="C47" s="94" t="s">
        <v>80</v>
      </c>
      <c r="D47" s="85"/>
      <c r="E47" s="108">
        <v>44349</v>
      </c>
      <c r="F47" s="88" t="s">
        <v>81</v>
      </c>
      <c r="G47" s="88" t="s">
        <v>82</v>
      </c>
      <c r="H47" s="90">
        <v>0.3125</v>
      </c>
      <c r="I47" s="90" t="s">
        <v>160</v>
      </c>
      <c r="J47" s="90">
        <v>0.72916666666666663</v>
      </c>
      <c r="K47" s="91">
        <v>1.8333333333333333</v>
      </c>
      <c r="L47" s="92">
        <v>1813.39</v>
      </c>
      <c r="M47" s="96">
        <v>264.12</v>
      </c>
      <c r="N47" s="61"/>
      <c r="O47" s="65"/>
      <c r="P47" s="107"/>
      <c r="Q47" s="20"/>
      <c r="R47" s="20"/>
      <c r="S47" s="45"/>
      <c r="T47" s="46"/>
      <c r="U47" s="20"/>
      <c r="V47" s="50"/>
      <c r="W47" s="20"/>
      <c r="X47" s="50"/>
      <c r="Y47" s="20"/>
      <c r="Z47" s="50"/>
      <c r="AA47" s="20"/>
      <c r="AB47" s="38">
        <f t="shared" si="0"/>
        <v>2077.5100000000002</v>
      </c>
    </row>
    <row r="48" spans="1:28" ht="16.5" customHeight="1">
      <c r="A48" s="67"/>
      <c r="B48" s="87" t="s">
        <v>61</v>
      </c>
      <c r="C48" s="94">
        <v>70310379130</v>
      </c>
      <c r="D48" s="85"/>
      <c r="E48" s="108">
        <v>44544</v>
      </c>
      <c r="F48" s="88" t="s">
        <v>115</v>
      </c>
      <c r="G48" s="88" t="s">
        <v>23</v>
      </c>
      <c r="H48" s="90">
        <v>0.27083333333333331</v>
      </c>
      <c r="I48" s="90" t="s">
        <v>52</v>
      </c>
      <c r="J48" s="90">
        <v>0.6875</v>
      </c>
      <c r="K48" s="91">
        <v>1.8333333333333333</v>
      </c>
      <c r="L48" s="92">
        <v>1344.7</v>
      </c>
      <c r="M48" s="96">
        <v>264.12</v>
      </c>
      <c r="N48" s="61"/>
      <c r="O48" s="65"/>
      <c r="P48" s="107"/>
      <c r="Q48" s="20"/>
      <c r="R48" s="20"/>
      <c r="S48" s="45"/>
      <c r="T48" s="46"/>
      <c r="U48" s="20"/>
      <c r="V48" s="50"/>
      <c r="W48" s="20"/>
      <c r="X48" s="50"/>
      <c r="Y48" s="20"/>
      <c r="Z48" s="50"/>
      <c r="AA48" s="20"/>
      <c r="AB48" s="38">
        <f t="shared" si="0"/>
        <v>1608.8200000000002</v>
      </c>
    </row>
    <row r="49" spans="1:28" ht="16.5" customHeight="1">
      <c r="A49" s="67"/>
      <c r="B49" s="87" t="s">
        <v>61</v>
      </c>
      <c r="C49" s="94">
        <v>4780907144</v>
      </c>
      <c r="D49" s="85"/>
      <c r="E49" s="108">
        <v>44494</v>
      </c>
      <c r="F49" s="88" t="s">
        <v>106</v>
      </c>
      <c r="G49" s="88" t="s">
        <v>23</v>
      </c>
      <c r="H49" s="90">
        <v>0.29166666666666669</v>
      </c>
      <c r="I49" s="102" t="s">
        <v>66</v>
      </c>
      <c r="J49" s="90">
        <v>0.70833333333333337</v>
      </c>
      <c r="K49" s="91">
        <v>1.8333333333333333</v>
      </c>
      <c r="L49" s="92">
        <v>1344.7</v>
      </c>
      <c r="M49" s="96">
        <v>264.12</v>
      </c>
      <c r="N49" s="61"/>
      <c r="O49" s="65"/>
      <c r="P49" s="107"/>
      <c r="Q49" s="20"/>
      <c r="R49" s="20"/>
      <c r="S49" s="45"/>
      <c r="T49" s="46"/>
      <c r="U49" s="20"/>
      <c r="V49" s="50"/>
      <c r="W49" s="20"/>
      <c r="X49" s="50"/>
      <c r="Y49" s="20"/>
      <c r="Z49" s="50"/>
      <c r="AA49" s="20"/>
      <c r="AB49" s="38">
        <f t="shared" si="0"/>
        <v>1608.8200000000002</v>
      </c>
    </row>
    <row r="50" spans="1:28" ht="16.5" customHeight="1">
      <c r="A50" s="67"/>
      <c r="B50" s="87" t="s">
        <v>34</v>
      </c>
      <c r="C50" s="94">
        <v>1071966111</v>
      </c>
      <c r="D50" s="85"/>
      <c r="E50" s="108">
        <v>44585</v>
      </c>
      <c r="F50" s="88" t="s">
        <v>120</v>
      </c>
      <c r="G50" s="88" t="s">
        <v>36</v>
      </c>
      <c r="H50" s="90">
        <v>0.29166666666666669</v>
      </c>
      <c r="I50" s="102" t="s">
        <v>52</v>
      </c>
      <c r="J50" s="90">
        <v>0.70833333333333337</v>
      </c>
      <c r="K50" s="91">
        <v>1.8333333333333333</v>
      </c>
      <c r="L50" s="92">
        <v>5140.95</v>
      </c>
      <c r="M50" s="96">
        <v>242.4</v>
      </c>
      <c r="N50" s="61"/>
      <c r="O50" s="60">
        <f>L50*2%</f>
        <v>102.819</v>
      </c>
      <c r="P50" s="107"/>
      <c r="Q50" s="20"/>
      <c r="R50" s="20"/>
      <c r="S50" s="45"/>
      <c r="T50" s="46"/>
      <c r="U50" s="20"/>
      <c r="V50" s="50"/>
      <c r="W50" s="20"/>
      <c r="X50" s="50"/>
      <c r="Y50" s="20"/>
      <c r="Z50" s="50"/>
      <c r="AA50" s="20"/>
      <c r="AB50" s="38">
        <f t="shared" si="0"/>
        <v>5383.3499999999995</v>
      </c>
    </row>
    <row r="51" spans="1:28" ht="16.5" customHeight="1">
      <c r="A51" s="67"/>
      <c r="B51" s="87" t="s">
        <v>61</v>
      </c>
      <c r="C51" s="94">
        <v>4441247133</v>
      </c>
      <c r="D51" s="85"/>
      <c r="E51" s="108">
        <v>44543</v>
      </c>
      <c r="F51" s="88" t="s">
        <v>113</v>
      </c>
      <c r="G51" s="88" t="s">
        <v>23</v>
      </c>
      <c r="H51" s="90">
        <v>0.29166666666666669</v>
      </c>
      <c r="I51" s="102" t="s">
        <v>66</v>
      </c>
      <c r="J51" s="90">
        <v>0.70833333333333337</v>
      </c>
      <c r="K51" s="91">
        <v>1.8333333333333333</v>
      </c>
      <c r="L51" s="92">
        <v>1344.7</v>
      </c>
      <c r="M51" s="96">
        <v>264.12</v>
      </c>
      <c r="N51" s="61"/>
      <c r="O51" s="65"/>
      <c r="P51" s="107"/>
      <c r="Q51" s="20"/>
      <c r="R51" s="20"/>
      <c r="S51" s="45"/>
      <c r="T51" s="46"/>
      <c r="U51" s="20"/>
      <c r="V51" s="50"/>
      <c r="W51" s="20"/>
      <c r="X51" s="50"/>
      <c r="Y51" s="20"/>
      <c r="Z51" s="50"/>
      <c r="AA51" s="20"/>
      <c r="AB51" s="38">
        <f t="shared" si="0"/>
        <v>1608.8200000000002</v>
      </c>
    </row>
    <row r="52" spans="1:28">
      <c r="A52" s="67"/>
      <c r="B52" s="87" t="s">
        <v>35</v>
      </c>
      <c r="C52" s="94">
        <v>70461076101</v>
      </c>
      <c r="D52" s="85"/>
      <c r="E52" s="108">
        <v>44487</v>
      </c>
      <c r="F52" s="88" t="s">
        <v>101</v>
      </c>
      <c r="G52" s="88" t="s">
        <v>30</v>
      </c>
      <c r="H52" s="90">
        <v>0.29166666666666669</v>
      </c>
      <c r="I52" s="102" t="s">
        <v>52</v>
      </c>
      <c r="J52" s="90">
        <v>0.70833333333333337</v>
      </c>
      <c r="K52" s="91">
        <v>1.8333333333333333</v>
      </c>
      <c r="L52" s="92">
        <v>1674.35</v>
      </c>
      <c r="M52" s="96">
        <v>264.12</v>
      </c>
      <c r="N52" s="61"/>
      <c r="O52" s="65"/>
      <c r="P52" s="107"/>
      <c r="Q52" s="20"/>
      <c r="R52" s="20"/>
      <c r="S52" s="45"/>
      <c r="T52" s="46"/>
      <c r="U52" s="20"/>
      <c r="V52" s="50"/>
      <c r="W52" s="20"/>
      <c r="X52" s="50"/>
      <c r="Y52" s="20"/>
      <c r="Z52" s="50"/>
      <c r="AA52" s="20"/>
      <c r="AB52" s="38">
        <f t="shared" si="0"/>
        <v>1938.4699999999998</v>
      </c>
    </row>
    <row r="53" spans="1:28">
      <c r="A53" s="67"/>
      <c r="B53" s="87" t="s">
        <v>34</v>
      </c>
      <c r="C53" s="20" t="s">
        <v>131</v>
      </c>
      <c r="D53" s="85"/>
      <c r="E53" s="86">
        <v>44594</v>
      </c>
      <c r="F53" s="114" t="s">
        <v>130</v>
      </c>
      <c r="G53" s="88" t="s">
        <v>7</v>
      </c>
      <c r="H53" s="90">
        <v>0.53125</v>
      </c>
      <c r="I53" s="90" t="s">
        <v>118</v>
      </c>
      <c r="J53" s="90">
        <v>0.79166666666666663</v>
      </c>
      <c r="K53" s="91">
        <v>1.25</v>
      </c>
      <c r="L53" s="92">
        <v>2600</v>
      </c>
      <c r="M53" s="96">
        <v>242.4</v>
      </c>
      <c r="N53" s="61"/>
      <c r="O53" s="61"/>
      <c r="P53" s="122">
        <f>L53*10%</f>
        <v>260</v>
      </c>
      <c r="Q53" s="20"/>
      <c r="R53" s="20"/>
      <c r="S53" s="45"/>
      <c r="T53" s="46"/>
      <c r="U53" s="20"/>
      <c r="V53" s="50"/>
      <c r="W53" s="20"/>
      <c r="X53" s="50"/>
      <c r="Y53" s="20"/>
      <c r="Z53" s="50"/>
      <c r="AA53" s="20"/>
      <c r="AB53" s="38">
        <f t="shared" si="0"/>
        <v>3102.4</v>
      </c>
    </row>
    <row r="54" spans="1:28">
      <c r="A54" s="67">
        <v>1</v>
      </c>
      <c r="B54" s="87" t="s">
        <v>35</v>
      </c>
      <c r="C54" s="20">
        <v>5911784190</v>
      </c>
      <c r="D54" s="85"/>
      <c r="E54" s="86">
        <v>44669</v>
      </c>
      <c r="F54" s="114" t="s">
        <v>140</v>
      </c>
      <c r="G54" s="88" t="s">
        <v>51</v>
      </c>
      <c r="H54" s="90">
        <v>0.33333333333333331</v>
      </c>
      <c r="I54" s="90" t="s">
        <v>138</v>
      </c>
      <c r="J54" s="90">
        <v>0.79166666666666663</v>
      </c>
      <c r="K54" s="91">
        <v>1.8333333333333333</v>
      </c>
      <c r="L54" s="92">
        <v>3250.11</v>
      </c>
      <c r="M54" s="96">
        <v>242.4</v>
      </c>
      <c r="N54" s="61"/>
      <c r="O54" s="61"/>
      <c r="P54" s="20"/>
      <c r="Q54" s="20"/>
      <c r="R54" s="20"/>
      <c r="S54" s="45"/>
      <c r="T54" s="46"/>
      <c r="U54" s="20"/>
      <c r="V54" s="50"/>
      <c r="W54" s="20"/>
      <c r="X54" s="50"/>
      <c r="Y54" s="20"/>
      <c r="Z54" s="50"/>
      <c r="AA54" s="20"/>
      <c r="AB54" s="38">
        <f t="shared" si="0"/>
        <v>3492.51</v>
      </c>
    </row>
    <row r="55" spans="1:28" ht="16.5" customHeight="1">
      <c r="A55" s="67"/>
      <c r="B55" s="87" t="s">
        <v>61</v>
      </c>
      <c r="C55" s="94">
        <v>3735522114</v>
      </c>
      <c r="D55" s="85" t="s">
        <v>5</v>
      </c>
      <c r="E55" s="108">
        <v>44256</v>
      </c>
      <c r="F55" s="88" t="s">
        <v>25</v>
      </c>
      <c r="G55" s="88" t="s">
        <v>23</v>
      </c>
      <c r="H55" s="90">
        <v>0.27083333333333331</v>
      </c>
      <c r="I55" s="102" t="s">
        <v>52</v>
      </c>
      <c r="J55" s="90">
        <v>0.6875</v>
      </c>
      <c r="K55" s="91">
        <v>1.8333333333333333</v>
      </c>
      <c r="L55" s="92">
        <v>1344.7</v>
      </c>
      <c r="M55" s="96">
        <v>264.12</v>
      </c>
      <c r="N55" s="61"/>
      <c r="O55" s="65"/>
      <c r="P55" s="112"/>
      <c r="Q55" s="20"/>
      <c r="R55" s="20"/>
      <c r="S55" s="45"/>
      <c r="T55" s="46"/>
      <c r="U55" s="20"/>
      <c r="V55" s="50"/>
      <c r="W55" s="20"/>
      <c r="X55" s="50"/>
      <c r="Y55" s="20"/>
      <c r="Z55" s="50"/>
      <c r="AA55" s="20"/>
      <c r="AB55" s="38">
        <f t="shared" si="0"/>
        <v>1608.8200000000002</v>
      </c>
    </row>
    <row r="56" spans="1:28" ht="16.5" customHeight="1">
      <c r="A56" s="67"/>
      <c r="B56" s="87" t="s">
        <v>32</v>
      </c>
      <c r="C56" s="94">
        <v>1154064174</v>
      </c>
      <c r="D56" s="85" t="s">
        <v>5</v>
      </c>
      <c r="E56" s="108">
        <v>44256</v>
      </c>
      <c r="F56" s="88" t="s">
        <v>13</v>
      </c>
      <c r="G56" s="88" t="s">
        <v>6</v>
      </c>
      <c r="H56" s="90">
        <v>0.29166666666666669</v>
      </c>
      <c r="I56" s="102" t="s">
        <v>53</v>
      </c>
      <c r="J56" s="90">
        <v>0.70833333333333337</v>
      </c>
      <c r="K56" s="91">
        <v>1.8333333333333335</v>
      </c>
      <c r="L56" s="92">
        <v>2170.8000000000002</v>
      </c>
      <c r="M56" s="96">
        <v>264.12</v>
      </c>
      <c r="N56" s="61"/>
      <c r="O56" s="65"/>
      <c r="P56" s="107"/>
      <c r="Q56" s="20"/>
      <c r="R56" s="20"/>
      <c r="S56" s="45"/>
      <c r="T56" s="46"/>
      <c r="U56" s="20"/>
      <c r="V56" s="50"/>
      <c r="W56" s="20"/>
      <c r="X56" s="50"/>
      <c r="Y56" s="20"/>
      <c r="Z56" s="50"/>
      <c r="AA56" s="20"/>
      <c r="AB56" s="38">
        <f t="shared" si="0"/>
        <v>2434.92</v>
      </c>
    </row>
    <row r="57" spans="1:28" ht="16.5" customHeight="1">
      <c r="A57" s="67"/>
      <c r="B57" s="87" t="s">
        <v>35</v>
      </c>
      <c r="C57" s="94" t="s">
        <v>83</v>
      </c>
      <c r="D57" s="85"/>
      <c r="E57" s="108">
        <v>44326</v>
      </c>
      <c r="F57" s="88" t="s">
        <v>84</v>
      </c>
      <c r="G57" s="88" t="s">
        <v>30</v>
      </c>
      <c r="H57" s="90">
        <v>0.27083333333333331</v>
      </c>
      <c r="I57" s="102" t="s">
        <v>116</v>
      </c>
      <c r="J57" s="90">
        <v>0.6875</v>
      </c>
      <c r="K57" s="91">
        <v>1.8333333333333333</v>
      </c>
      <c r="L57" s="92">
        <v>1674.35</v>
      </c>
      <c r="M57" s="96">
        <v>264.12</v>
      </c>
      <c r="N57" s="61"/>
      <c r="O57" s="65"/>
      <c r="P57" s="107"/>
      <c r="Q57" s="20"/>
      <c r="R57" s="20"/>
      <c r="S57" s="45"/>
      <c r="T57" s="46"/>
      <c r="U57" s="20"/>
      <c r="V57" s="50"/>
      <c r="W57" s="20"/>
      <c r="X57" s="50"/>
      <c r="Y57" s="20"/>
      <c r="Z57" s="50"/>
      <c r="AA57" s="20"/>
      <c r="AB57" s="38">
        <f t="shared" si="0"/>
        <v>1938.4699999999998</v>
      </c>
    </row>
    <row r="58" spans="1:28" ht="16.5" customHeight="1">
      <c r="A58" s="67">
        <v>1</v>
      </c>
      <c r="B58" s="87" t="s">
        <v>61</v>
      </c>
      <c r="C58" s="94">
        <v>3241589129</v>
      </c>
      <c r="D58" s="85"/>
      <c r="E58" s="108">
        <v>44663</v>
      </c>
      <c r="F58" s="88" t="s">
        <v>141</v>
      </c>
      <c r="G58" s="88" t="s">
        <v>30</v>
      </c>
      <c r="H58" s="90">
        <v>0.27083333333333331</v>
      </c>
      <c r="I58" s="102" t="s">
        <v>52</v>
      </c>
      <c r="J58" s="90">
        <v>0.6875</v>
      </c>
      <c r="K58" s="91">
        <v>1.8333333333333333</v>
      </c>
      <c r="L58" s="92">
        <v>1344.7</v>
      </c>
      <c r="M58" s="96">
        <v>264.12</v>
      </c>
      <c r="N58" s="61"/>
      <c r="O58" s="65"/>
      <c r="P58" s="107"/>
      <c r="Q58" s="20"/>
      <c r="R58" s="20"/>
      <c r="S58" s="45"/>
      <c r="T58" s="46"/>
      <c r="U58" s="20"/>
      <c r="V58" s="50"/>
      <c r="W58" s="20"/>
      <c r="X58" s="50"/>
      <c r="Y58" s="20"/>
      <c r="Z58" s="50"/>
      <c r="AA58" s="20"/>
      <c r="AB58" s="38">
        <f t="shared" si="0"/>
        <v>1608.8200000000002</v>
      </c>
    </row>
    <row r="59" spans="1:28" ht="16.5" customHeight="1">
      <c r="A59" s="67">
        <v>1</v>
      </c>
      <c r="B59" s="87" t="s">
        <v>61</v>
      </c>
      <c r="C59" s="94">
        <v>12108731253</v>
      </c>
      <c r="D59" s="85"/>
      <c r="E59" s="108">
        <v>44669</v>
      </c>
      <c r="F59" s="88" t="s">
        <v>142</v>
      </c>
      <c r="G59" s="88" t="s">
        <v>23</v>
      </c>
      <c r="H59" s="90">
        <v>0.29166666666666669</v>
      </c>
      <c r="I59" s="102" t="s">
        <v>66</v>
      </c>
      <c r="J59" s="90">
        <v>0.70833333333333337</v>
      </c>
      <c r="K59" s="91">
        <v>1.8333333333333333</v>
      </c>
      <c r="L59" s="92">
        <v>1344.7</v>
      </c>
      <c r="M59" s="96">
        <v>264.12</v>
      </c>
      <c r="N59" s="61"/>
      <c r="O59" s="65"/>
      <c r="P59" s="107"/>
      <c r="Q59" s="20"/>
      <c r="R59" s="20"/>
      <c r="S59" s="45"/>
      <c r="T59" s="46"/>
      <c r="U59" s="20"/>
      <c r="V59" s="50"/>
      <c r="W59" s="20"/>
      <c r="X59" s="50"/>
      <c r="Y59" s="20"/>
      <c r="Z59" s="50"/>
      <c r="AA59" s="20"/>
      <c r="AB59" s="38">
        <f t="shared" si="0"/>
        <v>1608.8200000000002</v>
      </c>
    </row>
    <row r="60" spans="1:28" ht="16.5" customHeight="1">
      <c r="A60" s="67"/>
      <c r="B60" s="87" t="s">
        <v>34</v>
      </c>
      <c r="C60" s="100">
        <v>3233984138</v>
      </c>
      <c r="D60" s="85"/>
      <c r="E60" s="108">
        <v>44263</v>
      </c>
      <c r="F60" s="88" t="s">
        <v>55</v>
      </c>
      <c r="G60" s="104" t="s">
        <v>36</v>
      </c>
      <c r="H60" s="90">
        <v>0.29166666666666669</v>
      </c>
      <c r="I60" s="102" t="s">
        <v>66</v>
      </c>
      <c r="J60" s="90">
        <v>0.70833333333333337</v>
      </c>
      <c r="K60" s="91">
        <v>1.8333333333333333</v>
      </c>
      <c r="L60" s="110">
        <v>5140.95</v>
      </c>
      <c r="M60" s="96">
        <v>242.4</v>
      </c>
      <c r="N60" s="65" t="s">
        <v>56</v>
      </c>
      <c r="O60" s="60">
        <f>L60*2%</f>
        <v>102.819</v>
      </c>
      <c r="P60" s="113">
        <f>L60*20%</f>
        <v>1028.19</v>
      </c>
      <c r="Q60" s="20"/>
      <c r="R60" s="20"/>
      <c r="S60" s="45"/>
      <c r="T60" s="46"/>
      <c r="U60" s="20"/>
      <c r="V60" s="50"/>
      <c r="W60" s="20"/>
      <c r="X60" s="50"/>
      <c r="Y60" s="20"/>
      <c r="Z60" s="50"/>
      <c r="AA60" s="20"/>
      <c r="AB60" s="38">
        <f>L60+M60+P60+O60</f>
        <v>6514.3589999999995</v>
      </c>
    </row>
    <row r="61" spans="1:28">
      <c r="A61" s="67"/>
      <c r="B61" s="87" t="s">
        <v>34</v>
      </c>
      <c r="C61" s="100">
        <v>2407773608</v>
      </c>
      <c r="D61" s="85"/>
      <c r="E61" s="84">
        <v>44487</v>
      </c>
      <c r="F61" s="88" t="s">
        <v>102</v>
      </c>
      <c r="G61" s="104" t="s">
        <v>8</v>
      </c>
      <c r="H61" s="103">
        <v>0.29166666666666669</v>
      </c>
      <c r="I61" s="90" t="s">
        <v>54</v>
      </c>
      <c r="J61" s="103">
        <v>0.55208333333333337</v>
      </c>
      <c r="K61" s="91">
        <v>1.25</v>
      </c>
      <c r="L61" s="106">
        <v>2600</v>
      </c>
      <c r="M61" s="96">
        <v>242.4</v>
      </c>
      <c r="N61" s="60">
        <v>1652.4</v>
      </c>
      <c r="O61" s="64">
        <f>N61*5%</f>
        <v>82.62</v>
      </c>
      <c r="P61" s="20"/>
      <c r="Q61" s="20"/>
      <c r="R61" s="20"/>
      <c r="S61" s="45"/>
      <c r="T61" s="46"/>
      <c r="U61" s="20"/>
      <c r="V61" s="50"/>
      <c r="W61" s="20"/>
      <c r="X61" s="50"/>
      <c r="Y61" s="20"/>
      <c r="Z61" s="50"/>
      <c r="AA61" s="20"/>
      <c r="AB61" s="38">
        <f>L61+M61+O61</f>
        <v>2925.02</v>
      </c>
    </row>
    <row r="62" spans="1:28" ht="16.5" customHeight="1">
      <c r="A62" s="67"/>
      <c r="B62" s="87" t="s">
        <v>32</v>
      </c>
      <c r="C62" s="94">
        <v>527547158</v>
      </c>
      <c r="D62" s="85" t="s">
        <v>5</v>
      </c>
      <c r="E62" s="108">
        <v>44256</v>
      </c>
      <c r="F62" s="88" t="s">
        <v>15</v>
      </c>
      <c r="G62" s="88" t="s">
        <v>85</v>
      </c>
      <c r="H62" s="103">
        <v>0.29166666666666669</v>
      </c>
      <c r="I62" s="88" t="s">
        <v>53</v>
      </c>
      <c r="J62" s="103">
        <v>0.70833333333333337</v>
      </c>
      <c r="K62" s="91">
        <v>1.8333333333333333</v>
      </c>
      <c r="L62" s="106">
        <v>2170.8000000000002</v>
      </c>
      <c r="M62" s="96">
        <v>264.12</v>
      </c>
      <c r="N62" s="65"/>
      <c r="O62" s="65"/>
      <c r="P62" s="107"/>
      <c r="Q62" s="20"/>
      <c r="R62" s="20"/>
      <c r="S62" s="45"/>
      <c r="T62" s="46"/>
      <c r="U62" s="20"/>
      <c r="V62" s="50"/>
      <c r="W62" s="20"/>
      <c r="X62" s="50"/>
      <c r="Y62" s="20"/>
      <c r="Z62" s="50"/>
      <c r="AA62" s="20"/>
      <c r="AB62" s="38">
        <f t="shared" si="0"/>
        <v>2434.92</v>
      </c>
    </row>
    <row r="63" spans="1:28" ht="16.5" customHeight="1">
      <c r="A63" s="67">
        <v>1</v>
      </c>
      <c r="B63" s="87" t="s">
        <v>61</v>
      </c>
      <c r="C63" s="94">
        <v>70425781127</v>
      </c>
      <c r="D63" s="85"/>
      <c r="E63" s="108">
        <v>44663</v>
      </c>
      <c r="F63" s="88" t="s">
        <v>143</v>
      </c>
      <c r="G63" s="88" t="s">
        <v>23</v>
      </c>
      <c r="H63" s="90">
        <v>0.25</v>
      </c>
      <c r="I63" s="102" t="s">
        <v>52</v>
      </c>
      <c r="J63" s="90">
        <v>0.66666666666666663</v>
      </c>
      <c r="K63" s="91">
        <v>1.8333333333333333</v>
      </c>
      <c r="L63" s="106">
        <v>1344.7</v>
      </c>
      <c r="M63" s="96">
        <v>264.12</v>
      </c>
      <c r="N63" s="65"/>
      <c r="O63" s="65"/>
      <c r="P63" s="107"/>
      <c r="Q63" s="20"/>
      <c r="R63" s="20"/>
      <c r="S63" s="45"/>
      <c r="T63" s="46"/>
      <c r="U63" s="20"/>
      <c r="V63" s="50"/>
      <c r="W63" s="20"/>
      <c r="X63" s="50"/>
      <c r="Y63" s="20"/>
      <c r="Z63" s="50"/>
      <c r="AA63" s="20"/>
      <c r="AB63" s="38">
        <f t="shared" si="0"/>
        <v>1608.8200000000002</v>
      </c>
    </row>
    <row r="64" spans="1:28" ht="16.5" customHeight="1">
      <c r="A64" s="67"/>
      <c r="B64" s="87" t="s">
        <v>61</v>
      </c>
      <c r="C64" s="94" t="s">
        <v>86</v>
      </c>
      <c r="D64" s="85"/>
      <c r="E64" s="108">
        <v>44392</v>
      </c>
      <c r="F64" s="88" t="s">
        <v>87</v>
      </c>
      <c r="G64" s="88" t="s">
        <v>23</v>
      </c>
      <c r="H64" s="103">
        <v>0.29166666666666669</v>
      </c>
      <c r="I64" s="88" t="s">
        <v>52</v>
      </c>
      <c r="J64" s="103">
        <v>0.70833333333333337</v>
      </c>
      <c r="K64" s="91">
        <v>1.8333333333333333</v>
      </c>
      <c r="L64" s="92">
        <v>1212</v>
      </c>
      <c r="M64" s="96">
        <v>242.4</v>
      </c>
      <c r="N64" s="65"/>
      <c r="O64" s="65"/>
      <c r="P64" s="107"/>
      <c r="Q64" s="20"/>
      <c r="R64" s="53"/>
      <c r="S64" s="45"/>
      <c r="T64" s="46"/>
      <c r="U64" s="20"/>
      <c r="V64" s="50"/>
      <c r="W64" s="20"/>
      <c r="X64" s="50"/>
      <c r="Y64" s="20"/>
      <c r="Z64" s="50"/>
      <c r="AA64" s="20"/>
      <c r="AB64" s="38">
        <f t="shared" si="0"/>
        <v>1454.4</v>
      </c>
    </row>
    <row r="65" spans="1:28">
      <c r="A65" s="67"/>
      <c r="B65" s="87" t="s">
        <v>35</v>
      </c>
      <c r="C65" s="94" t="s">
        <v>88</v>
      </c>
      <c r="D65" s="85"/>
      <c r="E65" s="108">
        <v>44326</v>
      </c>
      <c r="F65" s="88" t="s">
        <v>89</v>
      </c>
      <c r="G65" s="88" t="s">
        <v>30</v>
      </c>
      <c r="H65" s="103">
        <v>0.29166666666666669</v>
      </c>
      <c r="I65" s="88" t="s">
        <v>53</v>
      </c>
      <c r="J65" s="103">
        <v>0.70833333333333337</v>
      </c>
      <c r="K65" s="91">
        <v>1.8333333333333333</v>
      </c>
      <c r="L65" s="106">
        <v>1674.35</v>
      </c>
      <c r="M65" s="96">
        <v>264.12</v>
      </c>
      <c r="N65" s="65"/>
      <c r="O65" s="65"/>
      <c r="P65" s="107"/>
      <c r="Q65" s="20"/>
      <c r="R65" s="20"/>
      <c r="S65" s="45"/>
      <c r="T65" s="46"/>
      <c r="U65" s="20"/>
      <c r="V65" s="50"/>
      <c r="W65" s="20"/>
      <c r="X65" s="50"/>
      <c r="Y65" s="20"/>
      <c r="Z65" s="50"/>
      <c r="AA65" s="20"/>
      <c r="AB65" s="38">
        <f t="shared" si="0"/>
        <v>1938.4699999999998</v>
      </c>
    </row>
    <row r="66" spans="1:28">
      <c r="A66" s="67"/>
      <c r="B66" s="87" t="s">
        <v>34</v>
      </c>
      <c r="C66" s="94">
        <v>94716188000</v>
      </c>
      <c r="D66" s="85" t="s">
        <v>5</v>
      </c>
      <c r="E66" s="84">
        <v>44256</v>
      </c>
      <c r="F66" s="88" t="s">
        <v>20</v>
      </c>
      <c r="G66" s="88" t="s">
        <v>8</v>
      </c>
      <c r="H66" s="103">
        <v>0.29166666666666669</v>
      </c>
      <c r="I66" s="90" t="s">
        <v>54</v>
      </c>
      <c r="J66" s="103">
        <v>0.55208333333333337</v>
      </c>
      <c r="K66" s="91">
        <v>1.25</v>
      </c>
      <c r="L66" s="106">
        <v>2600</v>
      </c>
      <c r="M66" s="96">
        <v>242.4</v>
      </c>
      <c r="N66" s="60">
        <v>1652.4</v>
      </c>
      <c r="O66" s="64">
        <f>N66*5%</f>
        <v>82.62</v>
      </c>
      <c r="P66" s="20"/>
      <c r="Q66" s="20"/>
      <c r="R66" s="20"/>
      <c r="S66" s="45"/>
      <c r="T66" s="46"/>
      <c r="U66" s="20"/>
      <c r="V66" s="50"/>
      <c r="W66" s="20"/>
      <c r="X66" s="50"/>
      <c r="Y66" s="20"/>
      <c r="Z66" s="50"/>
      <c r="AA66" s="20"/>
      <c r="AB66" s="38">
        <f>L66+M66+O66</f>
        <v>2925.02</v>
      </c>
    </row>
    <row r="67" spans="1:28">
      <c r="A67" s="67"/>
      <c r="B67" s="87" t="s">
        <v>61</v>
      </c>
      <c r="C67" s="94">
        <v>6207538110</v>
      </c>
      <c r="D67" s="85"/>
      <c r="E67" s="84">
        <v>44713</v>
      </c>
      <c r="F67" s="123" t="s">
        <v>170</v>
      </c>
      <c r="G67" s="88" t="s">
        <v>23</v>
      </c>
      <c r="H67" s="103">
        <v>0.29166666666666669</v>
      </c>
      <c r="I67" s="90" t="s">
        <v>165</v>
      </c>
      <c r="J67" s="103">
        <v>0.70833333333333337</v>
      </c>
      <c r="K67" s="91">
        <v>1.8333333333333333</v>
      </c>
      <c r="L67" s="106">
        <v>1344.7</v>
      </c>
      <c r="M67" s="96">
        <v>264.12</v>
      </c>
      <c r="N67" s="60"/>
      <c r="O67" s="64"/>
      <c r="P67" s="20"/>
      <c r="Q67" s="20"/>
      <c r="R67" s="20"/>
      <c r="S67" s="45"/>
      <c r="T67" s="46"/>
      <c r="U67" s="20"/>
      <c r="V67" s="50"/>
      <c r="W67" s="20"/>
      <c r="X67" s="50"/>
      <c r="Y67" s="20"/>
      <c r="Z67" s="50"/>
      <c r="AA67" s="20"/>
      <c r="AB67" s="38">
        <f>L67+M67+O67</f>
        <v>1608.8200000000002</v>
      </c>
    </row>
    <row r="68" spans="1:28">
      <c r="A68" s="67"/>
      <c r="B68" s="87" t="s">
        <v>35</v>
      </c>
      <c r="C68" s="94">
        <v>3315798125</v>
      </c>
      <c r="D68" s="85"/>
      <c r="E68" s="84">
        <v>44487</v>
      </c>
      <c r="F68" s="88" t="s">
        <v>103</v>
      </c>
      <c r="G68" s="88" t="s">
        <v>104</v>
      </c>
      <c r="H68" s="103">
        <v>0.33333333333333331</v>
      </c>
      <c r="I68" s="103" t="s">
        <v>105</v>
      </c>
      <c r="J68" s="103">
        <v>0.67499999999999993</v>
      </c>
      <c r="K68" s="91">
        <v>1.5</v>
      </c>
      <c r="L68" s="106">
        <v>2508.65</v>
      </c>
      <c r="M68" s="96">
        <v>242.4</v>
      </c>
      <c r="N68" s="60"/>
      <c r="O68" s="64">
        <f>L68*10%</f>
        <v>250.86500000000001</v>
      </c>
      <c r="P68" s="20"/>
      <c r="Q68" s="20"/>
      <c r="R68" s="20"/>
      <c r="S68" s="45"/>
      <c r="T68" s="46"/>
      <c r="U68" s="20"/>
      <c r="V68" s="50"/>
      <c r="W68" s="20"/>
      <c r="X68" s="50"/>
      <c r="Y68" s="20"/>
      <c r="Z68" s="50"/>
      <c r="AA68" s="20"/>
      <c r="AB68" s="38">
        <f>L68+M68+P68+O68</f>
        <v>3001.915</v>
      </c>
    </row>
    <row r="69" spans="1:28">
      <c r="A69" s="67"/>
      <c r="B69" s="87" t="s">
        <v>61</v>
      </c>
      <c r="C69" s="94">
        <v>4468667176</v>
      </c>
      <c r="D69" s="85"/>
      <c r="E69" s="84">
        <v>44713</v>
      </c>
      <c r="F69" s="123" t="s">
        <v>166</v>
      </c>
      <c r="G69" s="88" t="s">
        <v>23</v>
      </c>
      <c r="H69" s="103">
        <v>0.29166666666666669</v>
      </c>
      <c r="I69" s="103" t="s">
        <v>167</v>
      </c>
      <c r="J69" s="103">
        <v>0.70833333333333337</v>
      </c>
      <c r="K69" s="91">
        <v>1.8333333333333333</v>
      </c>
      <c r="L69" s="106">
        <v>1344.7</v>
      </c>
      <c r="M69" s="96">
        <v>264.12</v>
      </c>
      <c r="N69" s="60"/>
      <c r="O69" s="64"/>
      <c r="P69" s="20"/>
      <c r="Q69" s="20"/>
      <c r="R69" s="20"/>
      <c r="S69" s="45"/>
      <c r="T69" s="46"/>
      <c r="U69" s="20"/>
      <c r="V69" s="50"/>
      <c r="W69" s="20"/>
      <c r="X69" s="50"/>
      <c r="Y69" s="20"/>
      <c r="Z69" s="50"/>
      <c r="AA69" s="20"/>
      <c r="AB69" s="38">
        <f>L69+M69+P69+O69</f>
        <v>1608.8200000000002</v>
      </c>
    </row>
    <row r="70" spans="1:28" ht="16.5" customHeight="1">
      <c r="A70" s="67"/>
      <c r="B70" s="87" t="s">
        <v>61</v>
      </c>
      <c r="C70" s="94">
        <v>70037761110</v>
      </c>
      <c r="D70" s="85"/>
      <c r="E70" s="108">
        <v>44494</v>
      </c>
      <c r="F70" s="88" t="s">
        <v>107</v>
      </c>
      <c r="G70" s="88" t="s">
        <v>23</v>
      </c>
      <c r="H70" s="90">
        <v>0.29166666666666669</v>
      </c>
      <c r="I70" s="102" t="s">
        <v>66</v>
      </c>
      <c r="J70" s="90">
        <v>0.70833333333333337</v>
      </c>
      <c r="K70" s="91">
        <v>1.8333333333333333</v>
      </c>
      <c r="L70" s="92">
        <v>1344.7</v>
      </c>
      <c r="M70" s="96">
        <v>264.12</v>
      </c>
      <c r="N70" s="60"/>
      <c r="O70" s="60"/>
      <c r="P70" s="107"/>
      <c r="Q70" s="20"/>
      <c r="R70" s="20"/>
      <c r="S70" s="45"/>
      <c r="T70" s="46"/>
      <c r="U70" s="20"/>
      <c r="V70" s="50"/>
      <c r="W70" s="20"/>
      <c r="X70" s="50"/>
      <c r="Y70" s="20"/>
      <c r="Z70" s="50"/>
      <c r="AA70" s="20"/>
      <c r="AB70" s="38">
        <f>L70+M70+P70+O70</f>
        <v>1608.8200000000002</v>
      </c>
    </row>
    <row r="71" spans="1:28" ht="16.5" customHeight="1">
      <c r="A71" s="67"/>
      <c r="B71" s="87" t="s">
        <v>32</v>
      </c>
      <c r="C71" s="94">
        <v>4681713120</v>
      </c>
      <c r="D71" s="85"/>
      <c r="E71" s="108">
        <v>44683</v>
      </c>
      <c r="F71" s="88" t="s">
        <v>157</v>
      </c>
      <c r="G71" s="88" t="s">
        <v>73</v>
      </c>
      <c r="H71" s="90">
        <v>0.29166666666666669</v>
      </c>
      <c r="I71" s="102" t="s">
        <v>52</v>
      </c>
      <c r="J71" s="90">
        <v>0.70833333333333337</v>
      </c>
      <c r="K71" s="91">
        <v>1.8333333333333333</v>
      </c>
      <c r="L71" s="92">
        <v>1350</v>
      </c>
      <c r="M71" s="96">
        <v>264.12</v>
      </c>
      <c r="N71" s="60"/>
      <c r="O71" s="60"/>
      <c r="P71" s="107"/>
      <c r="Q71" s="20"/>
      <c r="R71" s="20"/>
      <c r="S71" s="45"/>
      <c r="T71" s="46"/>
      <c r="U71" s="20"/>
      <c r="V71" s="50"/>
      <c r="W71" s="20"/>
      <c r="X71" s="50"/>
      <c r="Y71" s="20"/>
      <c r="Z71" s="50"/>
      <c r="AA71" s="20"/>
      <c r="AB71" s="38">
        <f t="shared" ref="AB71:AB72" si="1">L71+M71+P71+O71</f>
        <v>1614.12</v>
      </c>
    </row>
    <row r="72" spans="1:28" ht="16.5" customHeight="1">
      <c r="A72" s="67"/>
      <c r="B72" s="87" t="s">
        <v>61</v>
      </c>
      <c r="C72" s="94">
        <v>1066362190</v>
      </c>
      <c r="D72" s="85"/>
      <c r="E72" s="108">
        <v>44718</v>
      </c>
      <c r="F72" s="123" t="s">
        <v>168</v>
      </c>
      <c r="G72" s="88" t="s">
        <v>169</v>
      </c>
      <c r="H72" s="90">
        <v>0.29166666666666669</v>
      </c>
      <c r="I72" s="102" t="s">
        <v>76</v>
      </c>
      <c r="J72" s="90">
        <v>0.70833333333333337</v>
      </c>
      <c r="K72" s="91">
        <v>1</v>
      </c>
      <c r="L72" s="92">
        <v>2600</v>
      </c>
      <c r="M72" s="96">
        <f>L72*40%</f>
        <v>1040</v>
      </c>
      <c r="N72" s="60"/>
      <c r="O72" s="60">
        <f>SUM(L72+M72)*5%</f>
        <v>182</v>
      </c>
      <c r="P72" s="107"/>
      <c r="Q72" s="20"/>
      <c r="R72" s="20"/>
      <c r="S72" s="45"/>
      <c r="T72" s="46"/>
      <c r="U72" s="20"/>
      <c r="V72" s="50"/>
      <c r="W72" s="20"/>
      <c r="X72" s="50"/>
      <c r="Y72" s="20"/>
      <c r="Z72" s="50"/>
      <c r="AA72" s="20"/>
      <c r="AB72" s="38">
        <f t="shared" si="1"/>
        <v>3822</v>
      </c>
    </row>
    <row r="73" spans="1:28">
      <c r="A73" s="67"/>
      <c r="B73" s="87" t="s">
        <v>35</v>
      </c>
      <c r="C73" s="94">
        <v>5976657109</v>
      </c>
      <c r="D73" s="85" t="s">
        <v>5</v>
      </c>
      <c r="E73" s="108">
        <v>44256</v>
      </c>
      <c r="F73" s="88" t="s">
        <v>31</v>
      </c>
      <c r="G73" s="88" t="s">
        <v>30</v>
      </c>
      <c r="H73" s="90">
        <v>0.3125</v>
      </c>
      <c r="I73" s="90" t="s">
        <v>160</v>
      </c>
      <c r="J73" s="90">
        <v>0.72916666666666663</v>
      </c>
      <c r="K73" s="91">
        <v>1.8333333333333333</v>
      </c>
      <c r="L73" s="110">
        <v>1693.22</v>
      </c>
      <c r="M73" s="96">
        <v>264.12</v>
      </c>
      <c r="N73" s="61"/>
      <c r="O73" s="65"/>
      <c r="P73" s="107"/>
      <c r="Q73" s="20"/>
      <c r="R73" s="20"/>
      <c r="S73" s="45"/>
      <c r="T73" s="46"/>
      <c r="U73" s="20"/>
      <c r="V73" s="50"/>
      <c r="W73" s="20"/>
      <c r="X73" s="50"/>
      <c r="Y73" s="20"/>
      <c r="Z73" s="50"/>
      <c r="AA73" s="20"/>
      <c r="AB73" s="38">
        <f t="shared" si="0"/>
        <v>1957.3400000000001</v>
      </c>
    </row>
    <row r="74" spans="1:28" s="1" customFormat="1">
      <c r="B74" s="79"/>
      <c r="C74" s="79"/>
      <c r="D74" s="79"/>
      <c r="E74"/>
      <c r="F74" s="79"/>
      <c r="G74" s="30"/>
      <c r="H74" s="30"/>
      <c r="I74" s="30"/>
      <c r="J74" s="30"/>
      <c r="K74" s="29"/>
      <c r="L74" s="99">
        <f>SUM(L8:L73)</f>
        <v>143335.27000000002</v>
      </c>
      <c r="M74" s="54">
        <f>SUM(M8:M73)</f>
        <v>17474.44000000001</v>
      </c>
      <c r="N74" s="55"/>
      <c r="O74" s="27">
        <f>SUM(O8:O73)</f>
        <v>912.74300000000005</v>
      </c>
      <c r="P74" s="27">
        <f>SUM(P9:P73)</f>
        <v>2096.19</v>
      </c>
      <c r="Q74" s="27">
        <f t="shared" ref="Q74:AA74" si="2">SUM(Q36:Q73)</f>
        <v>0</v>
      </c>
      <c r="R74" s="27">
        <f t="shared" si="2"/>
        <v>0</v>
      </c>
      <c r="S74" s="27">
        <f t="shared" si="2"/>
        <v>0</v>
      </c>
      <c r="T74" s="27">
        <f t="shared" si="2"/>
        <v>0</v>
      </c>
      <c r="U74" s="27">
        <f t="shared" si="2"/>
        <v>0</v>
      </c>
      <c r="V74" s="27">
        <f t="shared" si="2"/>
        <v>0</v>
      </c>
      <c r="W74" s="27">
        <f t="shared" si="2"/>
        <v>0</v>
      </c>
      <c r="X74" s="27">
        <f t="shared" si="2"/>
        <v>0</v>
      </c>
      <c r="Y74" s="27">
        <f t="shared" si="2"/>
        <v>0</v>
      </c>
      <c r="Z74" s="27">
        <f t="shared" si="2"/>
        <v>0</v>
      </c>
      <c r="AA74" s="27">
        <f t="shared" si="2"/>
        <v>0</v>
      </c>
      <c r="AB74" s="56">
        <f>SUM(AB9:AB73)</f>
        <v>162220.75400000004</v>
      </c>
    </row>
    <row r="75" spans="1:28" s="1" customFormat="1">
      <c r="B75" s="80"/>
      <c r="C75" s="80"/>
      <c r="D75" s="80"/>
      <c r="E75"/>
      <c r="F75" s="80"/>
      <c r="G75" s="7"/>
      <c r="H75" s="7"/>
      <c r="I75" s="7"/>
      <c r="J75" s="7"/>
      <c r="K75" s="5"/>
      <c r="L75" s="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s="1" customFormat="1">
      <c r="B76" s="18" t="s">
        <v>57</v>
      </c>
      <c r="C76" s="95"/>
      <c r="D76" s="5"/>
      <c r="F76" s="5"/>
      <c r="G76" s="7"/>
      <c r="H76" s="7"/>
      <c r="I76" s="7"/>
      <c r="J76" s="7"/>
      <c r="K76" s="5"/>
      <c r="L76" s="8"/>
      <c r="M76" s="28"/>
      <c r="N76" s="28"/>
      <c r="O76" s="28"/>
      <c r="P76" s="28"/>
      <c r="Q76" s="57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s="1" customFormat="1">
      <c r="B77" s="2" t="s">
        <v>58</v>
      </c>
      <c r="C77" s="2">
        <v>4</v>
      </c>
      <c r="D77" s="5"/>
      <c r="F77" s="5"/>
      <c r="G77" s="7"/>
      <c r="H77" s="7"/>
      <c r="I77" s="7"/>
      <c r="J77" s="7"/>
      <c r="K77" s="5"/>
      <c r="L77" s="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57"/>
      <c r="Y77" s="28"/>
      <c r="Z77" s="28"/>
      <c r="AA77" s="28"/>
      <c r="AB77" s="28"/>
    </row>
    <row r="78" spans="1:28" s="1" customFormat="1">
      <c r="B78" s="2" t="s">
        <v>134</v>
      </c>
      <c r="C78" s="2">
        <v>0</v>
      </c>
      <c r="D78" s="5"/>
      <c r="F78" s="5"/>
      <c r="G78" s="7"/>
      <c r="H78" s="7"/>
      <c r="I78" s="7"/>
      <c r="J78" s="7"/>
      <c r="K78" s="5"/>
      <c r="L78" s="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57"/>
      <c r="Y78" s="28"/>
      <c r="Z78" s="28"/>
      <c r="AA78" s="28"/>
      <c r="AB78" s="28"/>
    </row>
    <row r="79" spans="1:28">
      <c r="B79" s="2" t="s">
        <v>59</v>
      </c>
      <c r="C79" s="16">
        <v>1</v>
      </c>
    </row>
    <row r="80" spans="1:28">
      <c r="B80" s="2" t="s">
        <v>60</v>
      </c>
      <c r="C80" s="16">
        <v>66</v>
      </c>
    </row>
    <row r="82" spans="1:28" ht="21.75" customHeight="1">
      <c r="A82" s="124" t="s">
        <v>171</v>
      </c>
      <c r="B82" s="124"/>
      <c r="C82" s="125"/>
      <c r="D82" s="125"/>
      <c r="E82" s="125"/>
      <c r="F82" s="125"/>
      <c r="G82" s="22"/>
      <c r="H82" s="22"/>
      <c r="I82" s="22"/>
      <c r="J82" s="22"/>
      <c r="K82" s="23"/>
      <c r="L82" s="23"/>
      <c r="M82" s="23"/>
    </row>
    <row r="83" spans="1:28" ht="15.6">
      <c r="A83" s="23" t="s">
        <v>161</v>
      </c>
      <c r="B83" s="23"/>
      <c r="C83" s="23"/>
      <c r="D83" s="22"/>
      <c r="E83" s="24"/>
      <c r="F83" s="24"/>
      <c r="G83" s="22"/>
      <c r="H83" s="22"/>
      <c r="I83" s="22"/>
      <c r="J83" s="22"/>
      <c r="K83" s="23"/>
      <c r="L83" s="23"/>
      <c r="M83" s="23"/>
      <c r="N83" s="23"/>
      <c r="O83" s="23"/>
    </row>
    <row r="84" spans="1:28">
      <c r="A84" s="26" t="s">
        <v>95</v>
      </c>
      <c r="B84" s="25"/>
      <c r="C84" s="25"/>
      <c r="D84" s="73"/>
      <c r="E84" s="22"/>
      <c r="F84" s="25" t="s">
        <v>110</v>
      </c>
      <c r="G84" s="120"/>
      <c r="H84" s="74" t="s">
        <v>152</v>
      </c>
      <c r="I84" s="21"/>
      <c r="J84"/>
      <c r="K84"/>
      <c r="L84" s="74" t="s">
        <v>96</v>
      </c>
      <c r="M8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/>
      <c r="AA84"/>
      <c r="AB84"/>
    </row>
    <row r="85" spans="1:28" ht="15.6">
      <c r="A85" s="66"/>
      <c r="B85" s="66"/>
      <c r="C85" s="66"/>
      <c r="D85" s="78"/>
      <c r="E85" s="24"/>
      <c r="F85" s="22"/>
      <c r="G85" s="22"/>
      <c r="H85" s="22"/>
      <c r="I85" s="21"/>
      <c r="J85" s="28"/>
      <c r="K85" s="28"/>
      <c r="L85" s="28"/>
      <c r="O85"/>
      <c r="Q85" s="28"/>
      <c r="R85" s="28"/>
      <c r="S85" s="28"/>
      <c r="AB85"/>
    </row>
    <row r="86" spans="1:28" ht="15.6">
      <c r="A86" s="66"/>
      <c r="B86" s="66"/>
      <c r="C86" s="66"/>
      <c r="D86" s="78"/>
      <c r="E86" s="24"/>
      <c r="F86" s="22"/>
      <c r="G86" s="22"/>
      <c r="H86" s="22"/>
      <c r="I86" s="21"/>
      <c r="J86" s="28"/>
      <c r="K86" s="28"/>
      <c r="L86" s="28"/>
      <c r="O86"/>
      <c r="Q86" s="28"/>
      <c r="R86" s="28"/>
      <c r="S86" s="28"/>
      <c r="AB86"/>
    </row>
    <row r="87" spans="1:28" ht="15.6">
      <c r="A87" s="76" t="s">
        <v>16</v>
      </c>
      <c r="B87" s="66"/>
      <c r="C87" s="66"/>
      <c r="D87" s="78"/>
      <c r="E87" s="24"/>
      <c r="F87" s="73" t="s">
        <v>150</v>
      </c>
      <c r="G87" s="22"/>
      <c r="H87" s="22"/>
      <c r="I87" s="21"/>
      <c r="J87" s="28"/>
      <c r="K87" s="28"/>
      <c r="L87" s="28"/>
      <c r="O87"/>
      <c r="Q87" s="28"/>
      <c r="R87" s="28"/>
      <c r="S87" s="28"/>
      <c r="AB87"/>
    </row>
    <row r="88" spans="1:28" ht="15.6">
      <c r="B88" s="77"/>
      <c r="C88" s="66"/>
      <c r="D88" s="78"/>
      <c r="E88" s="24"/>
      <c r="F88"/>
      <c r="G88" s="22"/>
      <c r="H88" s="22"/>
      <c r="I88" s="21"/>
      <c r="J88" s="75"/>
      <c r="K88" s="28"/>
      <c r="L88" s="28"/>
      <c r="O88"/>
      <c r="Q88" s="75"/>
      <c r="R88" s="28"/>
      <c r="S88" s="28"/>
      <c r="AB88"/>
    </row>
    <row r="89" spans="1:28">
      <c r="A89" s="21"/>
      <c r="B89" s="21"/>
      <c r="C89" s="21"/>
      <c r="D89"/>
      <c r="E89"/>
      <c r="F89" s="73"/>
      <c r="G89"/>
      <c r="H89"/>
      <c r="I89"/>
      <c r="J89"/>
      <c r="K89" s="21"/>
      <c r="L89" s="21"/>
    </row>
    <row r="90" spans="1:28">
      <c r="A90" s="21"/>
      <c r="B90" s="21"/>
      <c r="C90" s="21"/>
      <c r="D90"/>
      <c r="E90"/>
      <c r="F90"/>
      <c r="G90"/>
      <c r="H90"/>
      <c r="I90"/>
      <c r="J90"/>
      <c r="K90" s="21"/>
      <c r="L90" s="21"/>
    </row>
  </sheetData>
  <autoFilter ref="A7:AB74" xr:uid="{00000000-0001-0000-0200-000000000000}"/>
  <sortState xmlns:xlrd2="http://schemas.microsoft.com/office/spreadsheetml/2017/richdata2" ref="B36:AB73">
    <sortCondition ref="B36:B73"/>
  </sortState>
  <mergeCells count="1">
    <mergeCell ref="A82:F82"/>
  </mergeCells>
  <phoneticPr fontId="4" type="noConversion"/>
  <pageMargins left="0.51181102362204722" right="0" top="0.78740157480314965" bottom="0.78740157480314965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2022-07-05T21:01:24Z</cp:lastPrinted>
  <dcterms:created xsi:type="dcterms:W3CDTF">2020-10-20T15:35:28Z</dcterms:created>
  <dcterms:modified xsi:type="dcterms:W3CDTF">2023-04-18T20:52:06Z</dcterms:modified>
</cp:coreProperties>
</file>