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0DB8E5C4-270C-4811-A966-6A226043DF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'!$A$7:$AB$49</definedName>
    <definedName name="_xlnm.Print_Area" localSheetId="0">'GESTÃO DE COLABORADORES '!$A$1:$AE$64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3" l="1"/>
  <c r="P49" i="3" l="1"/>
  <c r="AB10" i="3"/>
  <c r="AB11" i="3"/>
  <c r="AB25" i="3"/>
  <c r="AB27" i="3"/>
  <c r="AB37" i="3"/>
  <c r="AB38" i="3"/>
  <c r="L49" i="3" l="1"/>
  <c r="M15" i="3"/>
  <c r="AB15" i="3" s="1"/>
  <c r="M48" i="3"/>
  <c r="AB48" i="3" s="1"/>
  <c r="O47" i="3"/>
  <c r="AB47" i="3" s="1"/>
  <c r="M46" i="3"/>
  <c r="AB46" i="3" s="1"/>
  <c r="M45" i="3"/>
  <c r="AB45" i="3" s="1"/>
  <c r="M44" i="3"/>
  <c r="AB44" i="3" s="1"/>
  <c r="O43" i="3"/>
  <c r="AB43" i="3" s="1"/>
  <c r="O42" i="3"/>
  <c r="M42" i="3"/>
  <c r="M41" i="3"/>
  <c r="AB41" i="3" s="1"/>
  <c r="M40" i="3"/>
  <c r="AB40" i="3" s="1"/>
  <c r="M39" i="3"/>
  <c r="AB39" i="3" s="1"/>
  <c r="M36" i="3"/>
  <c r="AB36" i="3" s="1"/>
  <c r="M35" i="3"/>
  <c r="AB35" i="3" s="1"/>
  <c r="M34" i="3"/>
  <c r="AB34" i="3" s="1"/>
  <c r="M33" i="3"/>
  <c r="AB33" i="3" s="1"/>
  <c r="M32" i="3"/>
  <c r="AB32" i="3" s="1"/>
  <c r="M31" i="3"/>
  <c r="AB31" i="3" s="1"/>
  <c r="M30" i="3"/>
  <c r="AB30" i="3" s="1"/>
  <c r="M29" i="3"/>
  <c r="AB29" i="3" s="1"/>
  <c r="M28" i="3"/>
  <c r="AB28" i="3" s="1"/>
  <c r="M26" i="3"/>
  <c r="AB26" i="3" s="1"/>
  <c r="M24" i="3"/>
  <c r="AB24" i="3" s="1"/>
  <c r="M23" i="3"/>
  <c r="AB23" i="3" s="1"/>
  <c r="M22" i="3"/>
  <c r="AB22" i="3" s="1"/>
  <c r="M21" i="3"/>
  <c r="AB21" i="3" s="1"/>
  <c r="M20" i="3"/>
  <c r="AB20" i="3" s="1"/>
  <c r="M19" i="3"/>
  <c r="AB19" i="3" s="1"/>
  <c r="M18" i="3"/>
  <c r="AB18" i="3" s="1"/>
  <c r="M17" i="3"/>
  <c r="AB17" i="3" s="1"/>
  <c r="M16" i="3"/>
  <c r="AB16" i="3" s="1"/>
  <c r="M14" i="3"/>
  <c r="AB14" i="3" s="1"/>
  <c r="M13" i="3"/>
  <c r="AB13" i="3" s="1"/>
  <c r="M9" i="3"/>
  <c r="AB9" i="3" s="1"/>
  <c r="M8" i="3"/>
  <c r="AB8" i="3" s="1"/>
  <c r="AB42" i="3" l="1"/>
  <c r="AB49" i="3" s="1"/>
  <c r="M49" i="3"/>
  <c r="R49" i="3"/>
  <c r="U49" i="3"/>
  <c r="W49" i="3"/>
  <c r="Y49" i="3"/>
  <c r="AA49" i="3"/>
  <c r="Q49" i="3" l="1"/>
  <c r="O49" i="3"/>
  <c r="S49" i="3" l="1"/>
  <c r="Z49" i="3"/>
  <c r="V49" i="3"/>
  <c r="X49" i="3" l="1"/>
  <c r="T49" i="3" l="1"/>
</calcChain>
</file>

<file path=xl/sharedStrings.xml><?xml version="1.0" encoding="utf-8"?>
<sst xmlns="http://schemas.openxmlformats.org/spreadsheetml/2006/main" count="245" uniqueCount="136">
  <si>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</si>
  <si>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</si>
  <si>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</si>
  <si>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</si>
  <si>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</si>
  <si>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</si>
  <si>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</si>
  <si>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</si>
  <si>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</si>
  <si>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</si>
  <si>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</si>
  <si>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</si>
  <si>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</si>
  <si>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</si>
  <si>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DANIELE LUCIANO VERÍSSIMO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</si>
  <si>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</si>
  <si>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</si>
  <si>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</si>
  <si>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</si>
  <si>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</si>
  <si>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</si>
  <si>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</si>
  <si>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</si>
  <si>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</si>
  <si>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</si>
  <si>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</si>
  <si>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</si>
  <si>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</si>
  <si>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</si>
  <si>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</si>
  <si>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LUCIMAR FERREIRA GOMES</t>
  </si>
  <si>
    <t>RECEPCIONISTA</t>
  </si>
  <si>
    <t>CARLA PATRÍCIA DA SILVA</t>
  </si>
  <si>
    <t>LILIANE DE AQUINO ELIAS</t>
  </si>
  <si>
    <t>KRISTIELY FREITAS DOS REIS</t>
  </si>
  <si>
    <t>NÚRIA FRANCIELLE RODRIGUES SOUSA</t>
  </si>
  <si>
    <t>ANA LUIZA MORAIS DE ARAÚJO FIGUEIREDO</t>
  </si>
  <si>
    <t>LUANA SOUSA SILVA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</si>
  <si>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</si>
  <si>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</si>
  <si>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</si>
  <si>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</si>
  <si>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</si>
  <si>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</si>
  <si>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</si>
  <si>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</si>
  <si>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</si>
  <si>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</si>
  <si>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</si>
  <si>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ABADIA ARAÚJO CRUZ</t>
  </si>
  <si>
    <t>TÉCNICO DE SEGURANÇA DO TRABALHO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</si>
  <si>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</si>
  <si>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</si>
  <si>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</si>
  <si>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</si>
  <si>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</si>
  <si>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</si>
  <si>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</si>
  <si>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</si>
  <si>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</si>
  <si>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</si>
  <si>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</si>
  <si>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</si>
  <si>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</si>
  <si>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</si>
  <si>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</si>
  <si>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</si>
  <si>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11:00 ás 12:12</t>
  </si>
  <si>
    <t>12:00 as 13:12</t>
  </si>
  <si>
    <t>11:30 as 11:45</t>
  </si>
  <si>
    <t>Adicional de Insalubridade 20%  R$ 1.126,00 R$ 1.107,00 Reajustado</t>
  </si>
  <si>
    <t xml:space="preserve">GISLAINE APARECIDA DA SILVA PAIXÃO </t>
  </si>
  <si>
    <t>GRATIFICAÇÃO DE CARGO DE CHEFIA 20%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</si>
  <si>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</si>
  <si>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</si>
  <si>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</si>
  <si>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</si>
  <si>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</si>
  <si>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</si>
  <si>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</si>
  <si>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</si>
  <si>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</si>
  <si>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</si>
  <si>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</si>
  <si>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</si>
  <si>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</si>
  <si>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</si>
  <si>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</si>
  <si>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</si>
  <si>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</si>
  <si>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</si>
  <si>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</si>
  <si>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11:00 as 13:00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</si>
  <si>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</si>
  <si>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</si>
  <si>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</si>
  <si>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</si>
  <si>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</si>
  <si>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</si>
  <si>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SUPERVISOR DE ATENDIMENTO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</si>
  <si>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</si>
  <si>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</si>
  <si>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</si>
  <si>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</si>
  <si>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</si>
  <si>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</si>
  <si>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</si>
  <si>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12:00 AS 13:12</t>
  </si>
  <si>
    <t>ASSISTENTE DE DIRETORIA</t>
  </si>
  <si>
    <t>830.406.841-91</t>
  </si>
  <si>
    <t>SELMA ALVES ROMEIRO</t>
  </si>
  <si>
    <t>13:00 AS 14:12</t>
  </si>
  <si>
    <t>001.342.391-64</t>
  </si>
  <si>
    <t>SÔNIA ROSA DE JESUS SALES</t>
  </si>
  <si>
    <t>049.301.551-50</t>
  </si>
  <si>
    <t>DARLES CHAVES DA SILVA</t>
  </si>
  <si>
    <t>704.985.081-02</t>
  </si>
  <si>
    <t>ISABELLA MUNIQUE ALVES FERREIRA</t>
  </si>
  <si>
    <t>11:30 AS 12:42</t>
  </si>
  <si>
    <t>043.503.961-01</t>
  </si>
  <si>
    <t>MARIANA VIEIRA ALVES DOS SANTOS</t>
  </si>
  <si>
    <t>027.338.901-74</t>
  </si>
  <si>
    <t>ANA CRISTINA FERNANDES MENDES</t>
  </si>
  <si>
    <t>048.827.421-44</t>
  </si>
  <si>
    <t>Goianésia, 01 de Setembro de 2021</t>
  </si>
  <si>
    <t>Aprovado pelo Conselho de Administração:</t>
  </si>
  <si>
    <t>COORD. DE ENFERMAGEM</t>
  </si>
  <si>
    <t>Assiduidade</t>
  </si>
  <si>
    <t>,</t>
  </si>
  <si>
    <t>ANGELICA RODRIGUES MENDES</t>
  </si>
  <si>
    <t>COLABORADORES POLICLÍNICA DE GOIANÉSIA - MÊS REFERÊNCIA AGOSTO</t>
  </si>
  <si>
    <t>Elaborado por  Recursos Humanos</t>
  </si>
  <si>
    <t>Aprovado pela corrdenadora operacional</t>
  </si>
  <si>
    <t xml:space="preserve">DEISE BOSSO </t>
  </si>
  <si>
    <t>Aprovado pelo Diretoria</t>
  </si>
  <si>
    <t>Sesmt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</si>
</sst>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]:mm"/>
    <numFmt numFmtId="165" formatCode="_-&quot;R$&quot;\ * #,##0.00_-;\-&quot;R$&quot;\ * #,##0.00_-;_-&quot;R$&quot;\ * &quot;-&quot;??_-;_-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/>
      <bottom style="hair">
        <color auto="1"/>
      </bottom>
      <diagonal/>
    </border>
  </borders>
  <cellStyleXfs count="11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26" fillId="0" borderId="0" applyFont="0" applyFill="0" applyBorder="0" applyAlignment="0" applyProtection="0"/>
    <xf numFmtId="0" fontId="17" fillId="0" borderId="0"/>
  </cellStyleXfs>
  <cellXfs count="140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44" fontId="3" fillId="2" borderId="0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21" fillId="0" borderId="0" xfId="3" applyFont="1"/>
    <xf numFmtId="0" fontId="22" fillId="0" borderId="0" xfId="3" applyFont="1" applyAlignment="1">
      <alignment horizontal="center"/>
    </xf>
    <xf numFmtId="0" fontId="13" fillId="2" borderId="6" xfId="3" applyFill="1" applyBorder="1" applyAlignment="1">
      <alignment horizontal="center"/>
    </xf>
    <xf numFmtId="0" fontId="13" fillId="2" borderId="0" xfId="3" applyFill="1" applyAlignment="1">
      <alignment horizontal="center"/>
    </xf>
    <xf numFmtId="0" fontId="13" fillId="2" borderId="5" xfId="3" applyFill="1" applyBorder="1" applyAlignment="1">
      <alignment horizontal="center"/>
    </xf>
    <xf numFmtId="0" fontId="13" fillId="2" borderId="8" xfId="3" applyFill="1" applyBorder="1" applyAlignment="1">
      <alignment horizontal="center"/>
    </xf>
    <xf numFmtId="0" fontId="22" fillId="2" borderId="11" xfId="3" applyFont="1" applyFill="1" applyBorder="1" applyAlignment="1">
      <alignment horizontal="center"/>
    </xf>
    <xf numFmtId="0" fontId="22" fillId="0" borderId="0" xfId="3" applyFont="1"/>
    <xf numFmtId="0" fontId="13" fillId="2" borderId="6" xfId="3" applyFill="1" applyBorder="1"/>
    <xf numFmtId="0" fontId="13" fillId="2" borderId="7" xfId="3" applyFill="1" applyBorder="1"/>
    <xf numFmtId="0" fontId="21" fillId="0" borderId="7" xfId="3" applyFont="1" applyBorder="1"/>
    <xf numFmtId="0" fontId="13" fillId="0" borderId="5" xfId="3" applyBorder="1"/>
    <xf numFmtId="0" fontId="13" fillId="2" borderId="0" xfId="3" applyFill="1"/>
    <xf numFmtId="0" fontId="13" fillId="2" borderId="9" xfId="3" applyFill="1" applyBorder="1"/>
    <xf numFmtId="0" fontId="21" fillId="0" borderId="9" xfId="3" applyFont="1" applyBorder="1"/>
    <xf numFmtId="0" fontId="21" fillId="0" borderId="8" xfId="3" applyFont="1" applyBorder="1"/>
    <xf numFmtId="0" fontId="13" fillId="2" borderId="11" xfId="3" applyFill="1" applyBorder="1"/>
    <xf numFmtId="0" fontId="13" fillId="2" borderId="12" xfId="3" applyFill="1" applyBorder="1"/>
    <xf numFmtId="0" fontId="21" fillId="0" borderId="12" xfId="3" applyFont="1" applyBorder="1"/>
    <xf numFmtId="0" fontId="22" fillId="0" borderId="10" xfId="3" applyFont="1" applyBorder="1"/>
    <xf numFmtId="0" fontId="22" fillId="0" borderId="0" xfId="3" applyFont="1" applyAlignment="1">
      <alignment horizontal="left"/>
    </xf>
    <xf numFmtId="0" fontId="22" fillId="2" borderId="10" xfId="3" applyFont="1" applyFill="1" applyBorder="1" applyAlignment="1">
      <alignment horizontal="left"/>
    </xf>
    <xf numFmtId="4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16" fillId="11" borderId="4" xfId="0" applyFont="1" applyFill="1" applyBorder="1" applyAlignment="1">
      <alignment wrapText="1"/>
    </xf>
    <xf numFmtId="0" fontId="17" fillId="0" borderId="4" xfId="0" applyFont="1" applyBorder="1"/>
    <xf numFmtId="0" fontId="18" fillId="11" borderId="4" xfId="0" applyFont="1" applyFill="1" applyBorder="1"/>
    <xf numFmtId="0" fontId="18" fillId="11" borderId="4" xfId="0" applyFont="1" applyFill="1" applyBorder="1" applyAlignment="1">
      <alignment wrapText="1"/>
    </xf>
    <xf numFmtId="20" fontId="18" fillId="11" borderId="4" xfId="0" applyNumberFormat="1" applyFont="1" applyFill="1" applyBorder="1"/>
    <xf numFmtId="0" fontId="18" fillId="11" borderId="4" xfId="0" applyFont="1" applyFill="1" applyBorder="1" applyAlignment="1">
      <alignment horizontal="right"/>
    </xf>
    <xf numFmtId="165" fontId="12" fillId="10" borderId="4" xfId="0" applyNumberFormat="1" applyFont="1" applyFill="1" applyBorder="1" applyAlignment="1">
      <alignment horizontal="center"/>
    </xf>
    <xf numFmtId="20" fontId="18" fillId="11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8" fillId="7" borderId="1" xfId="1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2" borderId="2" xfId="1" applyFont="1" applyFill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 wrapText="1"/>
    </xf>
    <xf numFmtId="49" fontId="10" fillId="2" borderId="2" xfId="2" applyNumberFormat="1" applyFont="1" applyFill="1" applyBorder="1" applyAlignment="1">
      <alignment horizontal="center" wrapText="1"/>
    </xf>
    <xf numFmtId="44" fontId="11" fillId="2" borderId="1" xfId="1" applyFont="1" applyFill="1" applyBorder="1" applyAlignment="1">
      <alignment horizontal="center" wrapText="1"/>
    </xf>
    <xf numFmtId="164" fontId="10" fillId="2" borderId="1" xfId="2" applyNumberFormat="1" applyFont="1" applyFill="1" applyBorder="1" applyAlignment="1">
      <alignment horizontal="center" wrapText="1"/>
    </xf>
    <xf numFmtId="49" fontId="10" fillId="2" borderId="1" xfId="2" applyNumberFormat="1" applyFont="1" applyFill="1" applyBorder="1" applyAlignment="1">
      <alignment horizontal="center" wrapText="1"/>
    </xf>
    <xf numFmtId="44" fontId="8" fillId="6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 wrapText="1"/>
    </xf>
    <xf numFmtId="164" fontId="8" fillId="0" borderId="2" xfId="1" applyNumberFormat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horizontal="center" wrapText="1"/>
    </xf>
    <xf numFmtId="44" fontId="9" fillId="5" borderId="1" xfId="1" applyFont="1" applyFill="1" applyBorder="1" applyAlignment="1">
      <alignment horizontal="center"/>
    </xf>
    <xf numFmtId="44" fontId="9" fillId="5" borderId="2" xfId="1" applyFont="1" applyFill="1" applyBorder="1" applyAlignment="1">
      <alignment horizontal="center"/>
    </xf>
    <xf numFmtId="44" fontId="9" fillId="8" borderId="2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4" fontId="5" fillId="2" borderId="0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5" fontId="17" fillId="10" borderId="4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4" fontId="5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44" fontId="8" fillId="0" borderId="1" xfId="1" applyFont="1" applyFill="1" applyBorder="1" applyAlignment="1">
      <alignment wrapText="1"/>
    </xf>
    <xf numFmtId="165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3" fillId="0" borderId="17" xfId="3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2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8" fillId="0" borderId="4" xfId="0" applyFont="1" applyBorder="1"/>
    <xf numFmtId="20" fontId="18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3" fontId="18" fillId="0" borderId="4" xfId="0" applyNumberFormat="1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4" fillId="0" borderId="0" xfId="0" applyFont="1"/>
    <xf numFmtId="0" fontId="15" fillId="9" borderId="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10" borderId="0" xfId="0" applyFont="1" applyFill="1"/>
    <xf numFmtId="0" fontId="0" fillId="0" borderId="14" xfId="0" applyBorder="1"/>
    <xf numFmtId="0" fontId="0" fillId="0" borderId="19" xfId="0" applyBorder="1"/>
    <xf numFmtId="0" fontId="13" fillId="0" borderId="21" xfId="3" applyBorder="1"/>
    <xf numFmtId="0" fontId="13" fillId="0" borderId="22" xfId="3" applyBorder="1"/>
    <xf numFmtId="0" fontId="13" fillId="0" borderId="16" xfId="3" applyBorder="1"/>
    <xf numFmtId="0" fontId="20" fillId="0" borderId="0" xfId="3" applyFont="1" applyAlignment="1">
      <alignment wrapText="1"/>
    </xf>
    <xf numFmtId="0" fontId="0" fillId="0" borderId="0" xfId="0"/>
  </cellXfs>
  <cellStyles count="11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0</xdr:rowOff>
    </xdr:from>
    <xdr:to>
      <xdr:col>27</xdr:col>
      <xdr:colOff>605116</xdr:colOff>
      <xdr:row>4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0FA1D7-A3AA-4AF7-A2A7-A3EB28EAF19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14175441" cy="874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D63"/>
  <sheetViews>
    <sheetView showGridLines="0" tabSelected="1" zoomScale="85" zoomScaleNormal="85" zoomScaleSheetLayoutView="85" workbookViewId="0">
      <selection activeCell="K67" sqref="K67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4.44140625" style="3" customWidth="1"/>
    <col min="7" max="7" width="30.109375" style="6" customWidth="1"/>
    <col min="8" max="8" width="6.6640625" style="6" bestFit="1" customWidth="1"/>
    <col min="9" max="9" width="13.5546875" style="6" bestFit="1" customWidth="1"/>
    <col min="10" max="10" width="7" style="6" customWidth="1"/>
    <col min="11" max="11" width="9.109375" style="80" bestFit="1" customWidth="1"/>
    <col min="12" max="12" width="13.5546875" style="94" customWidth="1"/>
    <col min="13" max="13" width="13.44140625" style="24" customWidth="1"/>
    <col min="14" max="14" width="65" style="24" hidden="1" customWidth="1"/>
    <col min="15" max="15" width="10.6640625" style="24" customWidth="1"/>
    <col min="16" max="16" width="16.5546875" style="24" bestFit="1" customWidth="1"/>
    <col min="17" max="17" width="13.44140625" style="24" hidden="1" customWidth="1"/>
    <col min="18" max="18" width="10.88671875" style="24" hidden="1" customWidth="1"/>
    <col min="19" max="19" width="9.33203125" style="24" hidden="1" customWidth="1"/>
    <col min="20" max="20" width="10.6640625" style="24" hidden="1" customWidth="1"/>
    <col min="21" max="21" width="8.6640625" style="24" hidden="1" customWidth="1"/>
    <col min="22" max="22" width="7.88671875" style="24" hidden="1" customWidth="1"/>
    <col min="23" max="24" width="8.6640625" style="24" hidden="1" customWidth="1"/>
    <col min="25" max="25" width="9.33203125" style="24" hidden="1" customWidth="1"/>
    <col min="26" max="26" width="7.88671875" style="24" hidden="1" customWidth="1"/>
    <col min="27" max="27" width="9.88671875" style="24" hidden="1" customWidth="1"/>
    <col min="28" max="28" width="13.44140625" style="24" bestFit="1" customWidth="1"/>
  </cols>
  <sheetData>
    <row r="4" spans="1:28" ht="23.4">
      <c r="B4" s="21"/>
      <c r="L4" s="81"/>
      <c r="T4" s="18">
        <v>26</v>
      </c>
      <c r="U4" s="18" t="s">
        <v>81</v>
      </c>
    </row>
    <row r="5" spans="1:28" ht="23.4">
      <c r="B5" s="21"/>
      <c r="L5" s="81"/>
      <c r="T5" s="128"/>
      <c r="U5" s="128"/>
    </row>
    <row r="6" spans="1:28" ht="23.4">
      <c r="B6" s="129" t="s">
        <v>130</v>
      </c>
      <c r="C6" s="130"/>
      <c r="D6" s="131"/>
      <c r="E6" s="130"/>
      <c r="F6" s="132"/>
      <c r="G6" s="132"/>
      <c r="L6" s="81"/>
      <c r="T6" s="128"/>
      <c r="U6" s="128"/>
    </row>
    <row r="7" spans="1:28" ht="79.8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52</v>
      </c>
      <c r="I7" s="12" t="s">
        <v>53</v>
      </c>
      <c r="J7" s="12" t="s">
        <v>54</v>
      </c>
      <c r="K7" s="14" t="s">
        <v>64</v>
      </c>
      <c r="L7" s="9" t="s">
        <v>10</v>
      </c>
      <c r="M7" s="62" t="s">
        <v>70</v>
      </c>
      <c r="N7" s="82" t="s">
        <v>11</v>
      </c>
      <c r="O7" s="83" t="s">
        <v>127</v>
      </c>
      <c r="P7" s="63" t="s">
        <v>12</v>
      </c>
      <c r="Q7" s="64" t="s">
        <v>55</v>
      </c>
      <c r="R7" s="65" t="s">
        <v>56</v>
      </c>
      <c r="S7" s="64" t="s">
        <v>57</v>
      </c>
      <c r="T7" s="64" t="s">
        <v>58</v>
      </c>
      <c r="U7" s="66" t="s">
        <v>59</v>
      </c>
      <c r="V7" s="67" t="s">
        <v>60</v>
      </c>
      <c r="W7" s="68" t="s">
        <v>61</v>
      </c>
      <c r="X7" s="67" t="s">
        <v>60</v>
      </c>
      <c r="Y7" s="69" t="s">
        <v>82</v>
      </c>
      <c r="Z7" s="67" t="s">
        <v>60</v>
      </c>
      <c r="AA7" s="67" t="s">
        <v>62</v>
      </c>
      <c r="AB7" s="70" t="s">
        <v>63</v>
      </c>
    </row>
    <row r="8" spans="1:28" ht="16.5" customHeight="1">
      <c r="B8" s="51" t="s">
        <v>135</v>
      </c>
      <c r="C8" s="52">
        <v>3148368100</v>
      </c>
      <c r="D8" s="53"/>
      <c r="E8" s="23">
        <v>44259</v>
      </c>
      <c r="F8" s="54" t="s">
        <v>49</v>
      </c>
      <c r="G8" s="55" t="s">
        <v>50</v>
      </c>
      <c r="H8" s="56">
        <v>0.29166666666666669</v>
      </c>
      <c r="I8" s="54" t="s">
        <v>67</v>
      </c>
      <c r="J8" s="56">
        <v>0.70833333333333337</v>
      </c>
      <c r="K8" s="84">
        <v>1.8333333333333333</v>
      </c>
      <c r="L8" s="85">
        <v>2200</v>
      </c>
      <c r="M8" s="97">
        <f t="shared" ref="M8:M21" si="0">1126.45*20%</f>
        <v>225.29000000000002</v>
      </c>
      <c r="N8" s="98"/>
      <c r="O8" s="98"/>
      <c r="P8" s="71"/>
      <c r="Q8" s="72"/>
      <c r="R8" s="73"/>
      <c r="S8" s="72"/>
      <c r="T8" s="72"/>
      <c r="U8" s="76"/>
      <c r="V8" s="74"/>
      <c r="W8" s="75"/>
      <c r="X8" s="74"/>
      <c r="Y8" s="76"/>
      <c r="Z8" s="74"/>
      <c r="AA8" s="74"/>
      <c r="AB8" s="71">
        <f>L8+M8+P8</f>
        <v>2425.29</v>
      </c>
    </row>
    <row r="9" spans="1:28" ht="16.5" customHeight="1">
      <c r="B9" s="51" t="s">
        <v>80</v>
      </c>
      <c r="C9" s="57">
        <v>96093943100</v>
      </c>
      <c r="D9" s="53" t="s">
        <v>5</v>
      </c>
      <c r="E9" s="23">
        <v>44256</v>
      </c>
      <c r="F9" s="54" t="s">
        <v>36</v>
      </c>
      <c r="G9" s="54" t="s">
        <v>31</v>
      </c>
      <c r="H9" s="56">
        <v>0.27083333333333331</v>
      </c>
      <c r="I9" s="54" t="s">
        <v>66</v>
      </c>
      <c r="J9" s="56">
        <v>0.6875</v>
      </c>
      <c r="K9" s="84">
        <v>1.8333333333333333</v>
      </c>
      <c r="L9" s="58">
        <v>1200</v>
      </c>
      <c r="M9" s="97">
        <f t="shared" si="0"/>
        <v>225.29000000000002</v>
      </c>
      <c r="N9" s="98"/>
      <c r="O9" s="98"/>
      <c r="P9" s="71"/>
      <c r="Q9" s="72"/>
      <c r="R9" s="73"/>
      <c r="S9" s="72"/>
      <c r="T9" s="72"/>
      <c r="U9" s="76"/>
      <c r="V9" s="74"/>
      <c r="W9" s="75"/>
      <c r="X9" s="74"/>
      <c r="Y9" s="76"/>
      <c r="Z9" s="74"/>
      <c r="AA9" s="74"/>
      <c r="AB9" s="71">
        <f t="shared" ref="AB9:AB48" si="1">L9+M9+P9</f>
        <v>1425.29</v>
      </c>
    </row>
    <row r="10" spans="1:28" ht="16.5" customHeight="1">
      <c r="A10" s="127"/>
      <c r="B10" s="115" t="s">
        <v>47</v>
      </c>
      <c r="C10" s="116" t="s">
        <v>83</v>
      </c>
      <c r="D10" s="53"/>
      <c r="E10" s="23">
        <v>44424</v>
      </c>
      <c r="F10" s="117" t="s">
        <v>84</v>
      </c>
      <c r="G10" s="117" t="s">
        <v>65</v>
      </c>
      <c r="H10" s="118">
        <v>0.29166666666666669</v>
      </c>
      <c r="I10" s="54" t="s">
        <v>66</v>
      </c>
      <c r="J10" s="56">
        <v>0.70833333333333337</v>
      </c>
      <c r="K10" s="84">
        <v>1.8333333333333333</v>
      </c>
      <c r="L10" s="58">
        <v>3250</v>
      </c>
      <c r="M10" s="97">
        <v>238.8</v>
      </c>
      <c r="N10" s="98"/>
      <c r="O10" s="98"/>
      <c r="P10" s="71"/>
      <c r="Q10" s="72"/>
      <c r="R10" s="73"/>
      <c r="S10" s="72"/>
      <c r="T10" s="72"/>
      <c r="U10" s="76"/>
      <c r="V10" s="74"/>
      <c r="W10" s="75"/>
      <c r="X10" s="74"/>
      <c r="Y10" s="76"/>
      <c r="Z10" s="74"/>
      <c r="AA10" s="74"/>
      <c r="AB10" s="71">
        <f t="shared" si="1"/>
        <v>3488.8</v>
      </c>
    </row>
    <row r="11" spans="1:28" ht="16.5" customHeight="1">
      <c r="A11" s="127">
        <v>1</v>
      </c>
      <c r="B11" s="115" t="s">
        <v>80</v>
      </c>
      <c r="C11" s="116" t="s">
        <v>121</v>
      </c>
      <c r="D11" s="53"/>
      <c r="E11" s="23">
        <v>44432</v>
      </c>
      <c r="F11" s="117" t="s">
        <v>122</v>
      </c>
      <c r="G11" s="117" t="s">
        <v>31</v>
      </c>
      <c r="H11" s="118">
        <v>0.29166666666666669</v>
      </c>
      <c r="I11" s="54" t="s">
        <v>85</v>
      </c>
      <c r="J11" s="56">
        <v>0.70833333333333337</v>
      </c>
      <c r="K11" s="84">
        <v>1.8333333333333333</v>
      </c>
      <c r="L11" s="58">
        <v>1200</v>
      </c>
      <c r="M11" s="97">
        <v>225.29</v>
      </c>
      <c r="N11" s="98"/>
      <c r="O11" s="98"/>
      <c r="P11" s="71"/>
      <c r="Q11" s="72"/>
      <c r="R11" s="73"/>
      <c r="S11" s="72"/>
      <c r="T11" s="72"/>
      <c r="U11" s="76"/>
      <c r="V11" s="74"/>
      <c r="W11" s="75"/>
      <c r="X11" s="74"/>
      <c r="Y11" s="76"/>
      <c r="Z11" s="74"/>
      <c r="AA11" s="74"/>
      <c r="AB11" s="71">
        <f t="shared" si="1"/>
        <v>1425.29</v>
      </c>
    </row>
    <row r="12" spans="1:28" ht="16.5" customHeight="1">
      <c r="A12" s="127" t="s">
        <v>128</v>
      </c>
      <c r="B12" s="115" t="s">
        <v>80</v>
      </c>
      <c r="C12" s="116" t="s">
        <v>123</v>
      </c>
      <c r="D12" s="53"/>
      <c r="E12" s="23">
        <v>44424</v>
      </c>
      <c r="F12" s="117" t="s">
        <v>129</v>
      </c>
      <c r="G12" s="117" t="s">
        <v>31</v>
      </c>
      <c r="H12" s="118">
        <v>0.29166666666666669</v>
      </c>
      <c r="I12" s="117" t="s">
        <v>85</v>
      </c>
      <c r="J12" s="118">
        <v>0.70833333333333337</v>
      </c>
      <c r="K12" s="84">
        <v>1.8333333333333333</v>
      </c>
      <c r="L12" s="100">
        <v>1200</v>
      </c>
      <c r="M12" s="97">
        <v>225.29</v>
      </c>
      <c r="N12" s="98"/>
      <c r="O12" s="98"/>
      <c r="P12" s="71"/>
      <c r="Q12" s="72"/>
      <c r="R12" s="73"/>
      <c r="S12" s="72"/>
      <c r="T12" s="72"/>
      <c r="U12" s="76"/>
      <c r="V12" s="74"/>
      <c r="W12" s="75"/>
      <c r="X12" s="74"/>
      <c r="Y12" s="76"/>
      <c r="Z12" s="74"/>
      <c r="AA12" s="74"/>
      <c r="AB12" s="71">
        <f t="shared" si="1"/>
        <v>1425.29</v>
      </c>
    </row>
    <row r="13" spans="1:28" ht="16.5" customHeight="1">
      <c r="A13" s="127"/>
      <c r="B13" s="115" t="s">
        <v>80</v>
      </c>
      <c r="C13" s="116">
        <v>74079514115</v>
      </c>
      <c r="D13" s="53" t="s">
        <v>5</v>
      </c>
      <c r="E13" s="23">
        <v>44256</v>
      </c>
      <c r="F13" s="117" t="s">
        <v>32</v>
      </c>
      <c r="G13" s="117" t="s">
        <v>31</v>
      </c>
      <c r="H13" s="56">
        <v>0.29166666666666669</v>
      </c>
      <c r="I13" s="56" t="s">
        <v>85</v>
      </c>
      <c r="J13" s="56">
        <v>0.70833333333333337</v>
      </c>
      <c r="K13" s="84">
        <v>1.8333333333333333</v>
      </c>
      <c r="L13" s="58">
        <v>1200</v>
      </c>
      <c r="M13" s="97">
        <f t="shared" si="0"/>
        <v>225.29000000000002</v>
      </c>
      <c r="N13" s="99"/>
      <c r="O13" s="99"/>
      <c r="P13" s="71"/>
      <c r="Q13" s="72"/>
      <c r="R13" s="73"/>
      <c r="S13" s="72"/>
      <c r="T13" s="72"/>
      <c r="U13" s="76"/>
      <c r="V13" s="74"/>
      <c r="W13" s="75"/>
      <c r="X13" s="74"/>
      <c r="Y13" s="76"/>
      <c r="Z13" s="74"/>
      <c r="AA13" s="74"/>
      <c r="AB13" s="71">
        <f t="shared" si="1"/>
        <v>1425.29</v>
      </c>
    </row>
    <row r="14" spans="1:28" ht="16.5" customHeight="1">
      <c r="A14" s="127"/>
      <c r="B14" s="115" t="s">
        <v>44</v>
      </c>
      <c r="C14" s="116">
        <v>1339802198</v>
      </c>
      <c r="D14" s="53" t="s">
        <v>5</v>
      </c>
      <c r="E14" s="23">
        <v>44256</v>
      </c>
      <c r="F14" s="117" t="s">
        <v>14</v>
      </c>
      <c r="G14" s="117" t="s">
        <v>15</v>
      </c>
      <c r="H14" s="56">
        <v>0.29166666666666669</v>
      </c>
      <c r="I14" s="54" t="s">
        <v>68</v>
      </c>
      <c r="J14" s="56">
        <v>0.70833333333333337</v>
      </c>
      <c r="K14" s="84">
        <v>1.8333333333333333</v>
      </c>
      <c r="L14" s="58">
        <v>1700</v>
      </c>
      <c r="M14" s="97">
        <f t="shared" si="0"/>
        <v>225.29000000000002</v>
      </c>
      <c r="N14" s="99"/>
      <c r="O14" s="99"/>
      <c r="P14" s="71"/>
      <c r="Q14" s="72"/>
      <c r="R14" s="73"/>
      <c r="S14" s="72"/>
      <c r="T14" s="72"/>
      <c r="U14" s="76"/>
      <c r="V14" s="74"/>
      <c r="W14" s="75"/>
      <c r="X14" s="74"/>
      <c r="Y14" s="76"/>
      <c r="Z14" s="74"/>
      <c r="AA14" s="74"/>
      <c r="AB14" s="71">
        <f t="shared" si="1"/>
        <v>1925.29</v>
      </c>
    </row>
    <row r="15" spans="1:28" ht="16.5" customHeight="1">
      <c r="A15" s="127">
        <v>1</v>
      </c>
      <c r="B15" s="115" t="s">
        <v>80</v>
      </c>
      <c r="C15" s="116" t="s">
        <v>114</v>
      </c>
      <c r="D15" s="53"/>
      <c r="E15" s="23">
        <v>44426</v>
      </c>
      <c r="F15" s="117" t="s">
        <v>115</v>
      </c>
      <c r="G15" s="117" t="s">
        <v>31</v>
      </c>
      <c r="H15" s="56">
        <v>0.29166666666666669</v>
      </c>
      <c r="I15" s="56" t="s">
        <v>68</v>
      </c>
      <c r="J15" s="56">
        <v>0.70833333333333337</v>
      </c>
      <c r="K15" s="84">
        <v>1.8333333333333333</v>
      </c>
      <c r="L15" s="58">
        <v>1200</v>
      </c>
      <c r="M15" s="97">
        <f t="shared" si="0"/>
        <v>225.29000000000002</v>
      </c>
      <c r="N15" s="99"/>
      <c r="O15" s="99"/>
      <c r="P15" s="71"/>
      <c r="Q15" s="72"/>
      <c r="R15" s="73"/>
      <c r="S15" s="72"/>
      <c r="T15" s="72"/>
      <c r="U15" s="76"/>
      <c r="V15" s="74"/>
      <c r="W15" s="75"/>
      <c r="X15" s="74"/>
      <c r="Y15" s="76"/>
      <c r="Z15" s="74"/>
      <c r="AA15" s="74"/>
      <c r="AB15" s="71">
        <f t="shared" si="1"/>
        <v>1425.29</v>
      </c>
    </row>
    <row r="16" spans="1:28" ht="16.5" customHeight="1">
      <c r="A16" s="127"/>
      <c r="B16" s="115" t="s">
        <v>46</v>
      </c>
      <c r="C16" s="116">
        <v>83276920115</v>
      </c>
      <c r="D16" s="53" t="s">
        <v>5</v>
      </c>
      <c r="E16" s="23">
        <v>44256</v>
      </c>
      <c r="F16" s="117" t="s">
        <v>19</v>
      </c>
      <c r="G16" s="117" t="s">
        <v>20</v>
      </c>
      <c r="H16" s="56">
        <v>0.29166666666666669</v>
      </c>
      <c r="I16" s="56" t="s">
        <v>69</v>
      </c>
      <c r="J16" s="56">
        <v>0.54166666666666663</v>
      </c>
      <c r="K16" s="84">
        <v>1.25</v>
      </c>
      <c r="L16" s="58">
        <v>2600</v>
      </c>
      <c r="M16" s="97">
        <f t="shared" si="0"/>
        <v>225.29000000000002</v>
      </c>
      <c r="N16" s="98"/>
      <c r="O16" s="98"/>
      <c r="P16" s="71"/>
      <c r="Q16" s="72"/>
      <c r="R16" s="73"/>
      <c r="S16" s="72"/>
      <c r="T16" s="72"/>
      <c r="U16" s="76"/>
      <c r="V16" s="74"/>
      <c r="W16" s="75"/>
      <c r="X16" s="74"/>
      <c r="Y16" s="76"/>
      <c r="Z16" s="74"/>
      <c r="AA16" s="74"/>
      <c r="AB16" s="71">
        <f t="shared" si="1"/>
        <v>2825.29</v>
      </c>
    </row>
    <row r="17" spans="1:28" ht="16.5" customHeight="1">
      <c r="A17" s="127"/>
      <c r="B17" s="115" t="s">
        <v>47</v>
      </c>
      <c r="C17" s="116" t="s">
        <v>86</v>
      </c>
      <c r="D17" s="53"/>
      <c r="E17" s="23">
        <v>44327</v>
      </c>
      <c r="F17" s="117" t="s">
        <v>87</v>
      </c>
      <c r="G17" s="117" t="s">
        <v>42</v>
      </c>
      <c r="H17" s="56">
        <v>0.29166666666666669</v>
      </c>
      <c r="I17" s="56" t="s">
        <v>66</v>
      </c>
      <c r="J17" s="56">
        <v>0.70833333333333337</v>
      </c>
      <c r="K17" s="84">
        <v>1.8333333333333333</v>
      </c>
      <c r="L17" s="58">
        <v>1560</v>
      </c>
      <c r="M17" s="97">
        <f t="shared" si="0"/>
        <v>225.29000000000002</v>
      </c>
      <c r="N17" s="98"/>
      <c r="O17" s="98"/>
      <c r="P17" s="71"/>
      <c r="Q17" s="72"/>
      <c r="R17" s="73"/>
      <c r="S17" s="72"/>
      <c r="T17" s="72"/>
      <c r="U17" s="76"/>
      <c r="V17" s="74"/>
      <c r="W17" s="75"/>
      <c r="X17" s="74"/>
      <c r="Y17" s="76"/>
      <c r="Z17" s="74"/>
      <c r="AA17" s="74"/>
      <c r="AB17" s="71">
        <f t="shared" si="1"/>
        <v>1785.29</v>
      </c>
    </row>
    <row r="18" spans="1:28" ht="16.5" customHeight="1">
      <c r="A18" s="127"/>
      <c r="B18" s="115" t="s">
        <v>80</v>
      </c>
      <c r="C18" s="116">
        <v>3864080177</v>
      </c>
      <c r="D18" s="53" t="s">
        <v>5</v>
      </c>
      <c r="E18" s="23">
        <v>44256</v>
      </c>
      <c r="F18" s="117" t="s">
        <v>38</v>
      </c>
      <c r="G18" s="117" t="s">
        <v>31</v>
      </c>
      <c r="H18" s="56">
        <v>0.27083333333333331</v>
      </c>
      <c r="I18" s="54" t="s">
        <v>68</v>
      </c>
      <c r="J18" s="56">
        <v>0.6875</v>
      </c>
      <c r="K18" s="84">
        <v>1.8333333333333333</v>
      </c>
      <c r="L18" s="58">
        <v>1200</v>
      </c>
      <c r="M18" s="97">
        <f t="shared" si="0"/>
        <v>225.29000000000002</v>
      </c>
      <c r="N18" s="98"/>
      <c r="O18" s="98"/>
      <c r="P18" s="71"/>
      <c r="Q18" s="72"/>
      <c r="R18" s="73"/>
      <c r="S18" s="72"/>
      <c r="T18" s="72"/>
      <c r="U18" s="76"/>
      <c r="V18" s="74"/>
      <c r="W18" s="75"/>
      <c r="X18" s="74"/>
      <c r="Y18" s="76"/>
      <c r="Z18" s="74"/>
      <c r="AA18" s="74"/>
      <c r="AB18" s="71">
        <f t="shared" si="1"/>
        <v>1425.29</v>
      </c>
    </row>
    <row r="19" spans="1:28" ht="16.5" customHeight="1">
      <c r="A19" s="127"/>
      <c r="B19" s="115" t="s">
        <v>47</v>
      </c>
      <c r="C19" s="116">
        <v>6297774110</v>
      </c>
      <c r="D19" s="53" t="s">
        <v>5</v>
      </c>
      <c r="E19" s="23">
        <v>44256</v>
      </c>
      <c r="F19" s="117" t="s">
        <v>25</v>
      </c>
      <c r="G19" s="117" t="s">
        <v>26</v>
      </c>
      <c r="H19" s="56">
        <v>0.29166666666666669</v>
      </c>
      <c r="I19" s="54" t="s">
        <v>66</v>
      </c>
      <c r="J19" s="56">
        <v>0.70833333333333337</v>
      </c>
      <c r="K19" s="84">
        <v>1.8333333333333333</v>
      </c>
      <c r="L19" s="58">
        <v>1150</v>
      </c>
      <c r="M19" s="97">
        <f t="shared" si="0"/>
        <v>225.29000000000002</v>
      </c>
      <c r="N19" s="98"/>
      <c r="O19" s="98"/>
      <c r="P19" s="71"/>
      <c r="Q19" s="72"/>
      <c r="R19" s="73"/>
      <c r="S19" s="72"/>
      <c r="T19" s="72"/>
      <c r="U19" s="76"/>
      <c r="V19" s="74"/>
      <c r="W19" s="75"/>
      <c r="X19" s="74"/>
      <c r="Y19" s="76"/>
      <c r="Z19" s="74"/>
      <c r="AA19" s="74"/>
      <c r="AB19" s="71">
        <f t="shared" si="1"/>
        <v>1375.29</v>
      </c>
    </row>
    <row r="20" spans="1:28" ht="16.5" customHeight="1">
      <c r="A20" s="127"/>
      <c r="B20" s="115" t="s">
        <v>80</v>
      </c>
      <c r="C20" s="116">
        <v>3008625126</v>
      </c>
      <c r="D20" s="53" t="s">
        <v>5</v>
      </c>
      <c r="E20" s="23">
        <v>44256</v>
      </c>
      <c r="F20" s="117" t="s">
        <v>39</v>
      </c>
      <c r="G20" s="117" t="s">
        <v>31</v>
      </c>
      <c r="H20" s="56">
        <v>0.375</v>
      </c>
      <c r="I20" s="54" t="s">
        <v>85</v>
      </c>
      <c r="J20" s="56">
        <v>0.79166666666666663</v>
      </c>
      <c r="K20" s="84">
        <v>1.8333333333333333</v>
      </c>
      <c r="L20" s="58">
        <v>1200</v>
      </c>
      <c r="M20" s="97">
        <f t="shared" si="0"/>
        <v>225.29000000000002</v>
      </c>
      <c r="N20" s="98"/>
      <c r="O20" s="98"/>
      <c r="P20" s="71"/>
      <c r="Q20" s="72"/>
      <c r="R20" s="73"/>
      <c r="S20" s="72"/>
      <c r="T20" s="72"/>
      <c r="U20" s="76"/>
      <c r="V20" s="74"/>
      <c r="W20" s="75"/>
      <c r="X20" s="74"/>
      <c r="Y20" s="76"/>
      <c r="Z20" s="74"/>
      <c r="AA20" s="74"/>
      <c r="AB20" s="71">
        <f t="shared" si="1"/>
        <v>1425.29</v>
      </c>
    </row>
    <row r="21" spans="1:28" ht="16.5" customHeight="1">
      <c r="A21" s="127"/>
      <c r="B21" s="115" t="s">
        <v>46</v>
      </c>
      <c r="C21" s="116" t="s">
        <v>88</v>
      </c>
      <c r="D21" s="53"/>
      <c r="E21" s="23">
        <v>44298</v>
      </c>
      <c r="F21" s="117" t="s">
        <v>89</v>
      </c>
      <c r="G21" s="117" t="s">
        <v>90</v>
      </c>
      <c r="H21" s="56">
        <v>0.28125</v>
      </c>
      <c r="I21" s="54" t="s">
        <v>91</v>
      </c>
      <c r="J21" s="56">
        <v>0.54166666666666663</v>
      </c>
      <c r="K21" s="84">
        <v>1.25</v>
      </c>
      <c r="L21" s="58">
        <v>8000</v>
      </c>
      <c r="M21" s="97">
        <f t="shared" si="0"/>
        <v>225.29000000000002</v>
      </c>
      <c r="N21" s="98"/>
      <c r="O21" s="98"/>
      <c r="P21" s="71"/>
      <c r="Q21" s="72"/>
      <c r="R21" s="73"/>
      <c r="S21" s="72"/>
      <c r="T21" s="72"/>
      <c r="U21" s="76"/>
      <c r="V21" s="74"/>
      <c r="W21" s="75"/>
      <c r="X21" s="74"/>
      <c r="Y21" s="76"/>
      <c r="Z21" s="74"/>
      <c r="AA21" s="74"/>
      <c r="AB21" s="71">
        <f t="shared" si="1"/>
        <v>8225.2900000000009</v>
      </c>
    </row>
    <row r="22" spans="1:28" ht="16.5" customHeight="1">
      <c r="A22" s="127"/>
      <c r="B22" s="115" t="s">
        <v>47</v>
      </c>
      <c r="C22" s="119">
        <v>93319215191</v>
      </c>
      <c r="D22" s="53"/>
      <c r="E22" s="23">
        <v>44263</v>
      </c>
      <c r="F22" s="117" t="s">
        <v>71</v>
      </c>
      <c r="G22" s="120" t="s">
        <v>126</v>
      </c>
      <c r="H22" s="56">
        <v>0.29166666666666669</v>
      </c>
      <c r="I22" s="54" t="s">
        <v>92</v>
      </c>
      <c r="J22" s="56">
        <v>0.7416666666666667</v>
      </c>
      <c r="K22" s="84">
        <v>1.8333333333333333</v>
      </c>
      <c r="L22" s="85">
        <v>4040</v>
      </c>
      <c r="M22" s="100">
        <f>1107*20%</f>
        <v>221.4</v>
      </c>
      <c r="N22" s="101" t="s">
        <v>72</v>
      </c>
      <c r="O22" s="98"/>
      <c r="P22" s="96">
        <v>808</v>
      </c>
      <c r="Q22" s="72"/>
      <c r="R22" s="73"/>
      <c r="S22" s="72"/>
      <c r="T22" s="72"/>
      <c r="U22" s="76"/>
      <c r="V22" s="74"/>
      <c r="W22" s="75"/>
      <c r="X22" s="74"/>
      <c r="Y22" s="76"/>
      <c r="Z22" s="74"/>
      <c r="AA22" s="74"/>
      <c r="AB22" s="71">
        <f t="shared" si="1"/>
        <v>5069.3999999999996</v>
      </c>
    </row>
    <row r="23" spans="1:28" ht="16.5" customHeight="1">
      <c r="A23" s="127"/>
      <c r="B23" s="115" t="s">
        <v>46</v>
      </c>
      <c r="C23" s="121">
        <v>500555032175</v>
      </c>
      <c r="D23" s="53" t="s">
        <v>5</v>
      </c>
      <c r="E23" s="23">
        <v>44256</v>
      </c>
      <c r="F23" s="117" t="s">
        <v>28</v>
      </c>
      <c r="G23" s="117" t="s">
        <v>29</v>
      </c>
      <c r="H23" s="56">
        <v>0.28125</v>
      </c>
      <c r="I23" s="56" t="s">
        <v>69</v>
      </c>
      <c r="J23" s="56">
        <v>0.54166666666666663</v>
      </c>
      <c r="K23" s="84">
        <v>1.25</v>
      </c>
      <c r="L23" s="58">
        <v>2600</v>
      </c>
      <c r="M23" s="97">
        <f t="shared" ref="M23:M24" si="2">1126*20%</f>
        <v>225.20000000000002</v>
      </c>
      <c r="N23" s="98"/>
      <c r="O23" s="98"/>
      <c r="P23" s="71"/>
      <c r="Q23" s="72"/>
      <c r="R23" s="73"/>
      <c r="S23" s="72"/>
      <c r="T23" s="72"/>
      <c r="U23" s="76"/>
      <c r="V23" s="74"/>
      <c r="W23" s="75"/>
      <c r="X23" s="74"/>
      <c r="Y23" s="76"/>
      <c r="Z23" s="74"/>
      <c r="AA23" s="74"/>
      <c r="AB23" s="71">
        <f t="shared" si="1"/>
        <v>2825.2</v>
      </c>
    </row>
    <row r="24" spans="1:28" ht="16.5" customHeight="1">
      <c r="A24" s="127"/>
      <c r="B24" s="115" t="s">
        <v>45</v>
      </c>
      <c r="C24" s="116">
        <v>810412179</v>
      </c>
      <c r="D24" s="53" t="s">
        <v>5</v>
      </c>
      <c r="E24" s="23">
        <v>44279</v>
      </c>
      <c r="F24" s="117" t="s">
        <v>17</v>
      </c>
      <c r="G24" s="117" t="s">
        <v>18</v>
      </c>
      <c r="H24" s="56">
        <v>0.29166666666666669</v>
      </c>
      <c r="I24" s="54" t="s">
        <v>68</v>
      </c>
      <c r="J24" s="56">
        <v>0.70833333333333337</v>
      </c>
      <c r="K24" s="84">
        <v>1.8333333333333333</v>
      </c>
      <c r="L24" s="58">
        <v>2200</v>
      </c>
      <c r="M24" s="97">
        <f t="shared" si="2"/>
        <v>225.20000000000002</v>
      </c>
      <c r="N24" s="98"/>
      <c r="O24" s="98"/>
      <c r="P24" s="71"/>
      <c r="Q24" s="72"/>
      <c r="R24" s="73"/>
      <c r="S24" s="72"/>
      <c r="T24" s="72"/>
      <c r="U24" s="76"/>
      <c r="V24" s="74"/>
      <c r="W24" s="75"/>
      <c r="X24" s="74"/>
      <c r="Y24" s="76"/>
      <c r="Z24" s="74"/>
      <c r="AA24" s="74"/>
      <c r="AB24" s="71">
        <f t="shared" si="1"/>
        <v>2425.1999999999998</v>
      </c>
    </row>
    <row r="25" spans="1:28" ht="16.5" customHeight="1">
      <c r="A25" s="127">
        <v>1</v>
      </c>
      <c r="B25" s="115" t="s">
        <v>80</v>
      </c>
      <c r="C25" s="116" t="s">
        <v>116</v>
      </c>
      <c r="D25" s="53"/>
      <c r="E25" s="23">
        <v>44424</v>
      </c>
      <c r="F25" s="117" t="s">
        <v>117</v>
      </c>
      <c r="G25" s="117" t="s">
        <v>31</v>
      </c>
      <c r="H25" s="56">
        <v>0.27083333333333331</v>
      </c>
      <c r="I25" s="54" t="s">
        <v>118</v>
      </c>
      <c r="J25" s="56">
        <v>0.6875</v>
      </c>
      <c r="K25" s="84">
        <v>1.8333333333333333</v>
      </c>
      <c r="L25" s="58">
        <v>1200</v>
      </c>
      <c r="M25" s="97">
        <v>225.29</v>
      </c>
      <c r="N25" s="98"/>
      <c r="O25" s="98"/>
      <c r="P25" s="71"/>
      <c r="Q25" s="72"/>
      <c r="R25" s="73"/>
      <c r="S25" s="72"/>
      <c r="T25" s="72"/>
      <c r="U25" s="76"/>
      <c r="V25" s="74"/>
      <c r="W25" s="75"/>
      <c r="X25" s="74"/>
      <c r="Y25" s="76"/>
      <c r="Z25" s="74"/>
      <c r="AA25" s="74"/>
      <c r="AB25" s="71">
        <f t="shared" si="1"/>
        <v>1425.29</v>
      </c>
    </row>
    <row r="26" spans="1:28" ht="16.5" customHeight="1">
      <c r="A26" s="127"/>
      <c r="B26" s="115" t="s">
        <v>46</v>
      </c>
      <c r="C26" s="116">
        <v>70386207119</v>
      </c>
      <c r="D26" s="53" t="s">
        <v>5</v>
      </c>
      <c r="E26" s="23">
        <v>44256</v>
      </c>
      <c r="F26" s="117" t="s">
        <v>23</v>
      </c>
      <c r="G26" s="117" t="s">
        <v>24</v>
      </c>
      <c r="H26" s="56">
        <v>0.28125</v>
      </c>
      <c r="I26" s="56" t="s">
        <v>69</v>
      </c>
      <c r="J26" s="56">
        <v>0.54166666666666663</v>
      </c>
      <c r="K26" s="84">
        <v>1.25</v>
      </c>
      <c r="L26" s="58">
        <v>2600</v>
      </c>
      <c r="M26" s="97">
        <f>1126.45*20%</f>
        <v>225.29000000000002</v>
      </c>
      <c r="N26" s="98"/>
      <c r="O26" s="98"/>
      <c r="P26" s="71"/>
      <c r="Q26" s="72"/>
      <c r="R26" s="73"/>
      <c r="S26" s="72"/>
      <c r="T26" s="72"/>
      <c r="U26" s="76"/>
      <c r="V26" s="74"/>
      <c r="W26" s="75"/>
      <c r="X26" s="74"/>
      <c r="Y26" s="76"/>
      <c r="Z26" s="74"/>
      <c r="AA26" s="74"/>
      <c r="AB26" s="71">
        <f t="shared" si="1"/>
        <v>2825.29</v>
      </c>
    </row>
    <row r="27" spans="1:28" ht="16.5" customHeight="1">
      <c r="A27" s="127"/>
      <c r="B27" s="115" t="s">
        <v>47</v>
      </c>
      <c r="C27" s="116">
        <v>148655017</v>
      </c>
      <c r="D27" s="53" t="s">
        <v>5</v>
      </c>
      <c r="E27" s="23">
        <v>44256</v>
      </c>
      <c r="F27" s="117" t="s">
        <v>21</v>
      </c>
      <c r="G27" s="117" t="s">
        <v>65</v>
      </c>
      <c r="H27" s="56">
        <v>0.29166666666666669</v>
      </c>
      <c r="I27" s="54" t="s">
        <v>92</v>
      </c>
      <c r="J27" s="56">
        <v>0.7416666666666667</v>
      </c>
      <c r="K27" s="84">
        <v>1.8333333333333333</v>
      </c>
      <c r="L27" s="58">
        <v>3250.11</v>
      </c>
      <c r="M27" s="100">
        <v>238.8</v>
      </c>
      <c r="N27" s="99"/>
      <c r="O27" s="99"/>
      <c r="P27" s="71"/>
      <c r="Q27" s="72"/>
      <c r="R27" s="73"/>
      <c r="S27" s="72"/>
      <c r="T27" s="72"/>
      <c r="U27" s="76"/>
      <c r="V27" s="74"/>
      <c r="W27" s="75"/>
      <c r="X27" s="74"/>
      <c r="Y27" s="76"/>
      <c r="Z27" s="74"/>
      <c r="AA27" s="74"/>
      <c r="AB27" s="71">
        <f t="shared" si="1"/>
        <v>3488.9100000000003</v>
      </c>
    </row>
    <row r="28" spans="1:28" ht="16.5" customHeight="1">
      <c r="A28" s="127">
        <v>1</v>
      </c>
      <c r="B28" s="115" t="s">
        <v>44</v>
      </c>
      <c r="C28" s="116">
        <v>5583477113</v>
      </c>
      <c r="D28" s="53" t="s">
        <v>5</v>
      </c>
      <c r="E28" s="23">
        <v>44256</v>
      </c>
      <c r="F28" s="117" t="s">
        <v>34</v>
      </c>
      <c r="G28" s="117" t="s">
        <v>93</v>
      </c>
      <c r="H28" s="56">
        <v>0.29166666666666669</v>
      </c>
      <c r="I28" s="54" t="s">
        <v>66</v>
      </c>
      <c r="J28" s="56">
        <v>0.70833333333333337</v>
      </c>
      <c r="K28" s="84">
        <v>1.8333333333333333</v>
      </c>
      <c r="L28" s="58">
        <v>1200</v>
      </c>
      <c r="M28" s="97">
        <f t="shared" ref="M28:M36" si="3">1126.45*20%</f>
        <v>225.29000000000002</v>
      </c>
      <c r="N28" s="99"/>
      <c r="O28" s="99"/>
      <c r="P28" s="22"/>
      <c r="Q28" s="22"/>
      <c r="R28" s="22"/>
      <c r="S28" s="77"/>
      <c r="T28" s="79"/>
      <c r="U28" s="22"/>
      <c r="V28" s="86"/>
      <c r="W28" s="22"/>
      <c r="X28" s="86"/>
      <c r="Y28" s="22"/>
      <c r="Z28" s="86"/>
      <c r="AA28" s="22"/>
      <c r="AB28" s="71">
        <f t="shared" si="1"/>
        <v>1425.29</v>
      </c>
    </row>
    <row r="29" spans="1:28" ht="16.5" customHeight="1">
      <c r="A29" s="127">
        <v>1</v>
      </c>
      <c r="B29" s="115" t="s">
        <v>80</v>
      </c>
      <c r="C29" s="116">
        <v>5911118106</v>
      </c>
      <c r="D29" s="53" t="s">
        <v>5</v>
      </c>
      <c r="E29" s="23">
        <v>44256</v>
      </c>
      <c r="F29" s="117" t="s">
        <v>40</v>
      </c>
      <c r="G29" s="117" t="s">
        <v>31</v>
      </c>
      <c r="H29" s="56">
        <v>0.27083333333333331</v>
      </c>
      <c r="I29" s="54" t="s">
        <v>68</v>
      </c>
      <c r="J29" s="56">
        <v>0.6875</v>
      </c>
      <c r="K29" s="84">
        <v>1.8333333333333333</v>
      </c>
      <c r="L29" s="58">
        <v>1200</v>
      </c>
      <c r="M29" s="97">
        <f t="shared" si="3"/>
        <v>225.29000000000002</v>
      </c>
      <c r="N29" s="98"/>
      <c r="O29" s="98"/>
      <c r="P29" s="22"/>
      <c r="Q29" s="87"/>
      <c r="R29" s="13"/>
      <c r="S29" s="78"/>
      <c r="T29" s="79"/>
      <c r="U29" s="22"/>
      <c r="V29" s="86"/>
      <c r="W29" s="88"/>
      <c r="X29" s="86"/>
      <c r="Y29" s="22"/>
      <c r="Z29" s="86"/>
      <c r="AA29" s="22"/>
      <c r="AB29" s="71">
        <f t="shared" si="1"/>
        <v>1425.29</v>
      </c>
    </row>
    <row r="30" spans="1:28" ht="16.5" customHeight="1">
      <c r="A30" s="127">
        <v>1</v>
      </c>
      <c r="B30" s="115" t="s">
        <v>44</v>
      </c>
      <c r="C30" s="116" t="s">
        <v>94</v>
      </c>
      <c r="D30" s="53"/>
      <c r="E30" s="23">
        <v>44305</v>
      </c>
      <c r="F30" s="117" t="s">
        <v>95</v>
      </c>
      <c r="G30" s="117" t="s">
        <v>15</v>
      </c>
      <c r="H30" s="56">
        <v>0.3</v>
      </c>
      <c r="I30" s="54" t="s">
        <v>96</v>
      </c>
      <c r="J30" s="56">
        <v>0.75</v>
      </c>
      <c r="K30" s="84">
        <v>1.8333333333333333</v>
      </c>
      <c r="L30" s="58">
        <v>1700</v>
      </c>
      <c r="M30" s="97">
        <f t="shared" si="3"/>
        <v>225.29000000000002</v>
      </c>
      <c r="N30" s="98"/>
      <c r="O30" s="98"/>
      <c r="P30" s="22"/>
      <c r="Q30" s="22"/>
      <c r="R30" s="22"/>
      <c r="S30" s="78"/>
      <c r="T30" s="79"/>
      <c r="U30" s="22"/>
      <c r="V30" s="86"/>
      <c r="W30" s="22"/>
      <c r="X30" s="86"/>
      <c r="Y30" s="22"/>
      <c r="Z30" s="86"/>
      <c r="AA30" s="22"/>
      <c r="AB30" s="71">
        <f t="shared" si="1"/>
        <v>1925.29</v>
      </c>
    </row>
    <row r="31" spans="1:28" ht="16.5" customHeight="1">
      <c r="A31" s="127">
        <v>1</v>
      </c>
      <c r="B31" s="115" t="s">
        <v>80</v>
      </c>
      <c r="C31" s="116">
        <v>3156474185</v>
      </c>
      <c r="D31" s="53" t="s">
        <v>5</v>
      </c>
      <c r="E31" s="23">
        <v>44256</v>
      </c>
      <c r="F31" s="117" t="s">
        <v>33</v>
      </c>
      <c r="G31" s="117" t="s">
        <v>31</v>
      </c>
      <c r="H31" s="56">
        <v>0.27083333333333331</v>
      </c>
      <c r="I31" s="54" t="s">
        <v>66</v>
      </c>
      <c r="J31" s="56">
        <v>0.6875</v>
      </c>
      <c r="K31" s="84">
        <v>1.8333333333333333</v>
      </c>
      <c r="L31" s="58">
        <v>1200</v>
      </c>
      <c r="M31" s="97">
        <f t="shared" si="3"/>
        <v>225.29000000000002</v>
      </c>
      <c r="N31" s="98"/>
      <c r="O31" s="98"/>
      <c r="P31" s="22"/>
      <c r="Q31" s="22"/>
      <c r="R31" s="22"/>
      <c r="S31" s="78"/>
      <c r="T31" s="79"/>
      <c r="U31" s="22"/>
      <c r="V31" s="86"/>
      <c r="W31" s="22"/>
      <c r="X31" s="86"/>
      <c r="Y31" s="22"/>
      <c r="Z31" s="86"/>
      <c r="AA31" s="22"/>
      <c r="AB31" s="71">
        <f t="shared" si="1"/>
        <v>1425.29</v>
      </c>
    </row>
    <row r="32" spans="1:28" ht="16.5" customHeight="1">
      <c r="A32" s="127">
        <v>1</v>
      </c>
      <c r="B32" s="115" t="s">
        <v>47</v>
      </c>
      <c r="C32" s="119">
        <v>70169820173</v>
      </c>
      <c r="D32" s="53"/>
      <c r="E32" s="23">
        <v>44263</v>
      </c>
      <c r="F32" s="117" t="s">
        <v>51</v>
      </c>
      <c r="G32" s="120" t="s">
        <v>42</v>
      </c>
      <c r="H32" s="59">
        <v>0.27083333333333331</v>
      </c>
      <c r="I32" s="55" t="s">
        <v>97</v>
      </c>
      <c r="J32" s="59">
        <v>0.6875</v>
      </c>
      <c r="K32" s="84">
        <v>1.8333333333333333</v>
      </c>
      <c r="L32" s="85">
        <v>1560</v>
      </c>
      <c r="M32" s="97">
        <f t="shared" si="3"/>
        <v>225.29000000000002</v>
      </c>
      <c r="N32" s="98"/>
      <c r="O32" s="98"/>
      <c r="P32" s="86"/>
      <c r="Q32" s="86"/>
      <c r="R32" s="22"/>
      <c r="S32" s="78"/>
      <c r="T32" s="79"/>
      <c r="U32" s="22"/>
      <c r="V32" s="86"/>
      <c r="W32" s="22"/>
      <c r="X32" s="86"/>
      <c r="Y32" s="22"/>
      <c r="Z32" s="86"/>
      <c r="AA32" s="22"/>
      <c r="AB32" s="71">
        <f t="shared" si="1"/>
        <v>1785.29</v>
      </c>
    </row>
    <row r="33" spans="1:28" ht="16.5" customHeight="1">
      <c r="A33" s="127">
        <v>1</v>
      </c>
      <c r="B33" s="115" t="s">
        <v>80</v>
      </c>
      <c r="C33" s="116">
        <v>4434391178</v>
      </c>
      <c r="D33" s="53" t="s">
        <v>5</v>
      </c>
      <c r="E33" s="23">
        <v>44256</v>
      </c>
      <c r="F33" s="117" t="s">
        <v>37</v>
      </c>
      <c r="G33" s="117" t="s">
        <v>31</v>
      </c>
      <c r="H33" s="56">
        <v>0.29166666666666669</v>
      </c>
      <c r="I33" s="54" t="s">
        <v>98</v>
      </c>
      <c r="J33" s="56">
        <v>0.70833333333333337</v>
      </c>
      <c r="K33" s="84">
        <v>1.8333333333333333</v>
      </c>
      <c r="L33" s="58">
        <v>1200</v>
      </c>
      <c r="M33" s="97">
        <f t="shared" si="3"/>
        <v>225.29000000000002</v>
      </c>
      <c r="N33" s="99"/>
      <c r="O33" s="99"/>
      <c r="P33" s="86"/>
      <c r="Q33" s="22"/>
      <c r="R33" s="22"/>
      <c r="S33" s="78"/>
      <c r="T33" s="79"/>
      <c r="U33" s="22"/>
      <c r="V33" s="86"/>
      <c r="W33" s="22"/>
      <c r="X33" s="86"/>
      <c r="Y33" s="22"/>
      <c r="Z33" s="86"/>
      <c r="AA33" s="22"/>
      <c r="AB33" s="71">
        <f t="shared" si="1"/>
        <v>1425.29</v>
      </c>
    </row>
    <row r="34" spans="1:28" ht="16.5" customHeight="1">
      <c r="A34" s="127">
        <v>1</v>
      </c>
      <c r="B34" s="115" t="s">
        <v>80</v>
      </c>
      <c r="C34" s="116">
        <v>809673100</v>
      </c>
      <c r="D34" s="53" t="s">
        <v>5</v>
      </c>
      <c r="E34" s="23">
        <v>44256</v>
      </c>
      <c r="F34" s="117" t="s">
        <v>30</v>
      </c>
      <c r="G34" s="117" t="s">
        <v>99</v>
      </c>
      <c r="H34" s="56">
        <v>0.25</v>
      </c>
      <c r="I34" s="54" t="s">
        <v>97</v>
      </c>
      <c r="J34" s="56">
        <v>0.66666666666666663</v>
      </c>
      <c r="K34" s="84">
        <v>1.8333333333333333</v>
      </c>
      <c r="L34" s="58">
        <v>1250</v>
      </c>
      <c r="M34" s="97">
        <f t="shared" si="3"/>
        <v>225.29000000000002</v>
      </c>
      <c r="N34" s="99"/>
      <c r="O34" s="99"/>
      <c r="P34" s="96">
        <v>125</v>
      </c>
      <c r="Q34" s="22"/>
      <c r="R34" s="22"/>
      <c r="S34" s="78"/>
      <c r="T34" s="79"/>
      <c r="U34" s="22"/>
      <c r="V34" s="86"/>
      <c r="W34" s="22"/>
      <c r="X34" s="86"/>
      <c r="Y34" s="22"/>
      <c r="Z34" s="86"/>
      <c r="AA34" s="22"/>
      <c r="AB34" s="71">
        <f t="shared" si="1"/>
        <v>1600.29</v>
      </c>
    </row>
    <row r="35" spans="1:28" ht="16.5" customHeight="1">
      <c r="A35" s="127">
        <v>1</v>
      </c>
      <c r="B35" s="115" t="s">
        <v>47</v>
      </c>
      <c r="C35" s="116">
        <v>4262710173</v>
      </c>
      <c r="D35" s="53" t="s">
        <v>5</v>
      </c>
      <c r="E35" s="23">
        <v>44256</v>
      </c>
      <c r="F35" s="117" t="s">
        <v>41</v>
      </c>
      <c r="G35" s="117" t="s">
        <v>42</v>
      </c>
      <c r="H35" s="56">
        <v>0.3125</v>
      </c>
      <c r="I35" s="54" t="s">
        <v>68</v>
      </c>
      <c r="J35" s="56">
        <v>0.72916666666666663</v>
      </c>
      <c r="K35" s="84">
        <v>1.8333333333333333</v>
      </c>
      <c r="L35" s="58">
        <v>1560</v>
      </c>
      <c r="M35" s="97">
        <f t="shared" si="3"/>
        <v>225.29000000000002</v>
      </c>
      <c r="N35" s="98"/>
      <c r="O35" s="98"/>
      <c r="P35" s="22"/>
      <c r="Q35" s="22"/>
      <c r="R35" s="22"/>
      <c r="S35" s="78"/>
      <c r="T35" s="79"/>
      <c r="U35" s="22"/>
      <c r="V35" s="86"/>
      <c r="W35" s="22"/>
      <c r="X35" s="86"/>
      <c r="Y35" s="22"/>
      <c r="Z35" s="86"/>
      <c r="AA35" s="22"/>
      <c r="AB35" s="71">
        <f t="shared" si="1"/>
        <v>1785.29</v>
      </c>
    </row>
    <row r="36" spans="1:28" ht="16.5" customHeight="1">
      <c r="A36" s="127">
        <v>1</v>
      </c>
      <c r="B36" s="115" t="s">
        <v>47</v>
      </c>
      <c r="C36" s="116" t="s">
        <v>100</v>
      </c>
      <c r="D36" s="53"/>
      <c r="E36" s="23">
        <v>44326</v>
      </c>
      <c r="F36" s="117" t="s">
        <v>101</v>
      </c>
      <c r="G36" s="117" t="s">
        <v>42</v>
      </c>
      <c r="H36" s="56">
        <v>0.27083333333333331</v>
      </c>
      <c r="I36" s="54" t="s">
        <v>67</v>
      </c>
      <c r="J36" s="56">
        <v>0.6875</v>
      </c>
      <c r="K36" s="84">
        <v>1.8333333333333333</v>
      </c>
      <c r="L36" s="58">
        <v>1560</v>
      </c>
      <c r="M36" s="97">
        <f t="shared" si="3"/>
        <v>225.29000000000002</v>
      </c>
      <c r="N36" s="98"/>
      <c r="O36" s="98"/>
      <c r="P36" s="22"/>
      <c r="Q36" s="22"/>
      <c r="R36" s="22"/>
      <c r="S36" s="78"/>
      <c r="T36" s="79"/>
      <c r="U36" s="22"/>
      <c r="V36" s="86"/>
      <c r="W36" s="22"/>
      <c r="X36" s="86"/>
      <c r="Y36" s="22"/>
      <c r="Z36" s="86"/>
      <c r="AA36" s="22"/>
      <c r="AB36" s="71">
        <f t="shared" si="1"/>
        <v>1785.29</v>
      </c>
    </row>
    <row r="37" spans="1:28" ht="16.5" customHeight="1">
      <c r="A37" s="127"/>
      <c r="B37" s="115" t="s">
        <v>47</v>
      </c>
      <c r="C37" s="116" t="s">
        <v>119</v>
      </c>
      <c r="D37" s="53"/>
      <c r="E37" s="23">
        <v>44424</v>
      </c>
      <c r="F37" s="117" t="s">
        <v>120</v>
      </c>
      <c r="G37" s="117" t="s">
        <v>65</v>
      </c>
      <c r="H37" s="56">
        <v>0.375</v>
      </c>
      <c r="I37" s="54" t="s">
        <v>85</v>
      </c>
      <c r="J37" s="56">
        <v>0.79166666666666663</v>
      </c>
      <c r="K37" s="84">
        <v>1.8333333333333333</v>
      </c>
      <c r="L37" s="58">
        <v>3250.11</v>
      </c>
      <c r="M37" s="100">
        <v>238.8</v>
      </c>
      <c r="N37" s="98"/>
      <c r="O37" s="98"/>
      <c r="P37" s="22"/>
      <c r="Q37" s="22"/>
      <c r="R37" s="22"/>
      <c r="S37" s="78"/>
      <c r="T37" s="79"/>
      <c r="U37" s="22"/>
      <c r="V37" s="86"/>
      <c r="W37" s="22"/>
      <c r="X37" s="86"/>
      <c r="Y37" s="22"/>
      <c r="Z37" s="86"/>
      <c r="AA37" s="22"/>
      <c r="AB37" s="71">
        <f t="shared" si="1"/>
        <v>3488.9100000000003</v>
      </c>
    </row>
    <row r="38" spans="1:28" ht="16.5" customHeight="1">
      <c r="A38" s="127">
        <v>1</v>
      </c>
      <c r="B38" s="115" t="s">
        <v>44</v>
      </c>
      <c r="C38" s="116" t="s">
        <v>102</v>
      </c>
      <c r="D38" s="53"/>
      <c r="E38" s="23">
        <v>44349</v>
      </c>
      <c r="F38" s="117" t="s">
        <v>103</v>
      </c>
      <c r="G38" s="117" t="s">
        <v>104</v>
      </c>
      <c r="H38" s="56">
        <v>0.3125</v>
      </c>
      <c r="I38" s="56" t="s">
        <v>98</v>
      </c>
      <c r="J38" s="56">
        <v>0.72916666666666663</v>
      </c>
      <c r="K38" s="84">
        <v>1.8333333333333333</v>
      </c>
      <c r="L38" s="58">
        <v>1700</v>
      </c>
      <c r="M38" s="97">
        <v>225.29</v>
      </c>
      <c r="N38" s="98"/>
      <c r="O38" s="98"/>
      <c r="P38" s="22"/>
      <c r="Q38" s="22"/>
      <c r="R38" s="22"/>
      <c r="S38" s="78"/>
      <c r="T38" s="79"/>
      <c r="U38" s="22"/>
      <c r="V38" s="86"/>
      <c r="W38" s="22"/>
      <c r="X38" s="86"/>
      <c r="Y38" s="22"/>
      <c r="Z38" s="86"/>
      <c r="AA38" s="22"/>
      <c r="AB38" s="71">
        <f t="shared" si="1"/>
        <v>1925.29</v>
      </c>
    </row>
    <row r="39" spans="1:28" ht="16.5" customHeight="1">
      <c r="A39" s="127">
        <v>1</v>
      </c>
      <c r="B39" s="115" t="s">
        <v>80</v>
      </c>
      <c r="C39" s="116">
        <v>3735522114</v>
      </c>
      <c r="D39" s="53" t="s">
        <v>5</v>
      </c>
      <c r="E39" s="23">
        <v>44256</v>
      </c>
      <c r="F39" s="117" t="s">
        <v>35</v>
      </c>
      <c r="G39" s="117" t="s">
        <v>31</v>
      </c>
      <c r="H39" s="56">
        <v>0.27083333333333331</v>
      </c>
      <c r="I39" s="54" t="s">
        <v>66</v>
      </c>
      <c r="J39" s="56">
        <v>0.6875</v>
      </c>
      <c r="K39" s="84">
        <v>1.8333333333333333</v>
      </c>
      <c r="L39" s="58">
        <v>1200</v>
      </c>
      <c r="M39" s="97">
        <f t="shared" ref="M39:M41" si="4">1126.45*20%</f>
        <v>225.29000000000002</v>
      </c>
      <c r="N39" s="98"/>
      <c r="O39" s="98"/>
      <c r="P39" s="86"/>
      <c r="Q39" s="22"/>
      <c r="R39" s="22"/>
      <c r="S39" s="78"/>
      <c r="T39" s="79"/>
      <c r="U39" s="22"/>
      <c r="V39" s="86"/>
      <c r="W39" s="22"/>
      <c r="X39" s="86"/>
      <c r="Y39" s="22"/>
      <c r="Z39" s="86"/>
      <c r="AA39" s="22"/>
      <c r="AB39" s="71">
        <f t="shared" si="1"/>
        <v>1425.29</v>
      </c>
    </row>
    <row r="40" spans="1:28" ht="16.5" customHeight="1">
      <c r="A40" s="127">
        <v>1</v>
      </c>
      <c r="B40" s="115" t="s">
        <v>44</v>
      </c>
      <c r="C40" s="116">
        <v>1154064174</v>
      </c>
      <c r="D40" s="53" t="s">
        <v>5</v>
      </c>
      <c r="E40" s="23">
        <v>44256</v>
      </c>
      <c r="F40" s="117" t="s">
        <v>13</v>
      </c>
      <c r="G40" s="117" t="s">
        <v>6</v>
      </c>
      <c r="H40" s="56">
        <v>0.29166666666666669</v>
      </c>
      <c r="I40" s="54" t="s">
        <v>68</v>
      </c>
      <c r="J40" s="56">
        <v>0.70833333333333337</v>
      </c>
      <c r="K40" s="84">
        <v>1.8333333333333335</v>
      </c>
      <c r="L40" s="58">
        <v>2000</v>
      </c>
      <c r="M40" s="97">
        <f t="shared" si="4"/>
        <v>225.29000000000002</v>
      </c>
      <c r="N40" s="98"/>
      <c r="O40" s="98"/>
      <c r="P40" s="22"/>
      <c r="Q40" s="22"/>
      <c r="R40" s="22"/>
      <c r="S40" s="78"/>
      <c r="T40" s="79"/>
      <c r="U40" s="22"/>
      <c r="V40" s="86"/>
      <c r="W40" s="22"/>
      <c r="X40" s="86"/>
      <c r="Y40" s="22"/>
      <c r="Z40" s="86"/>
      <c r="AA40" s="22"/>
      <c r="AB40" s="71">
        <f t="shared" si="1"/>
        <v>2225.29</v>
      </c>
    </row>
    <row r="41" spans="1:28" ht="16.5" customHeight="1">
      <c r="A41" s="127">
        <v>1</v>
      </c>
      <c r="B41" s="115" t="s">
        <v>47</v>
      </c>
      <c r="C41" s="116" t="s">
        <v>105</v>
      </c>
      <c r="D41" s="53"/>
      <c r="E41" s="23">
        <v>44326</v>
      </c>
      <c r="F41" s="117" t="s">
        <v>106</v>
      </c>
      <c r="G41" s="117" t="s">
        <v>42</v>
      </c>
      <c r="H41" s="56">
        <v>0.29166666666666669</v>
      </c>
      <c r="I41" s="54" t="s">
        <v>68</v>
      </c>
      <c r="J41" s="56">
        <v>0.70833333333333337</v>
      </c>
      <c r="K41" s="84">
        <v>1.8333333333333333</v>
      </c>
      <c r="L41" s="58">
        <v>1560</v>
      </c>
      <c r="M41" s="97">
        <f t="shared" si="4"/>
        <v>225.29000000000002</v>
      </c>
      <c r="N41" s="98"/>
      <c r="O41" s="98"/>
      <c r="P41" s="22"/>
      <c r="Q41" s="22"/>
      <c r="R41" s="22"/>
      <c r="S41" s="78"/>
      <c r="T41" s="79"/>
      <c r="U41" s="22"/>
      <c r="V41" s="86"/>
      <c r="W41" s="22"/>
      <c r="X41" s="86"/>
      <c r="Y41" s="22"/>
      <c r="Z41" s="86"/>
      <c r="AA41" s="22"/>
      <c r="AB41" s="71">
        <f t="shared" si="1"/>
        <v>1785.29</v>
      </c>
    </row>
    <row r="42" spans="1:28" ht="16.5" customHeight="1">
      <c r="A42" s="127">
        <v>1</v>
      </c>
      <c r="B42" s="115" t="s">
        <v>46</v>
      </c>
      <c r="C42" s="116">
        <v>1344914675</v>
      </c>
      <c r="D42" s="53" t="s">
        <v>5</v>
      </c>
      <c r="E42" s="23">
        <v>44256</v>
      </c>
      <c r="F42" s="117" t="s">
        <v>27</v>
      </c>
      <c r="G42" s="117" t="s">
        <v>7</v>
      </c>
      <c r="H42" s="56">
        <v>0.28125</v>
      </c>
      <c r="I42" s="56" t="s">
        <v>69</v>
      </c>
      <c r="J42" s="56">
        <v>0.54166666666666663</v>
      </c>
      <c r="K42" s="84">
        <v>1.25</v>
      </c>
      <c r="L42" s="58">
        <v>2600</v>
      </c>
      <c r="M42" s="102">
        <f t="shared" ref="M42" si="5">1107*20%</f>
        <v>221.4</v>
      </c>
      <c r="N42" s="103" t="s">
        <v>74</v>
      </c>
      <c r="O42" s="102">
        <f>L42*5%</f>
        <v>130</v>
      </c>
      <c r="P42" s="22"/>
      <c r="Q42" s="22"/>
      <c r="R42" s="22"/>
      <c r="S42" s="78"/>
      <c r="T42" s="79"/>
      <c r="U42" s="22"/>
      <c r="V42" s="86"/>
      <c r="W42" s="22"/>
      <c r="X42" s="86"/>
      <c r="Y42" s="22"/>
      <c r="Z42" s="86"/>
      <c r="AA42" s="22"/>
      <c r="AB42" s="71">
        <f>L42+M42+P42+O42</f>
        <v>2951.4</v>
      </c>
    </row>
    <row r="43" spans="1:28" ht="16.5" customHeight="1">
      <c r="A43" s="127">
        <v>1</v>
      </c>
      <c r="B43" s="115" t="s">
        <v>46</v>
      </c>
      <c r="C43" s="119">
        <v>3233984138</v>
      </c>
      <c r="D43" s="53"/>
      <c r="E43" s="23">
        <v>44263</v>
      </c>
      <c r="F43" s="117" t="s">
        <v>73</v>
      </c>
      <c r="G43" s="120" t="s">
        <v>48</v>
      </c>
      <c r="H43" s="56">
        <v>0.3125</v>
      </c>
      <c r="I43" s="54" t="s">
        <v>107</v>
      </c>
      <c r="J43" s="56">
        <v>0.72916666666666663</v>
      </c>
      <c r="K43" s="84">
        <v>1.8333333333333333</v>
      </c>
      <c r="L43" s="85">
        <v>5140.95</v>
      </c>
      <c r="M43" s="100">
        <v>238.8</v>
      </c>
      <c r="N43" s="103" t="s">
        <v>75</v>
      </c>
      <c r="O43" s="102">
        <f>L43*2%</f>
        <v>102.819</v>
      </c>
      <c r="P43" s="22"/>
      <c r="Q43" s="22"/>
      <c r="R43" s="22"/>
      <c r="S43" s="78"/>
      <c r="T43" s="79"/>
      <c r="U43" s="22"/>
      <c r="V43" s="86"/>
      <c r="W43" s="22"/>
      <c r="X43" s="86"/>
      <c r="Y43" s="22"/>
      <c r="Z43" s="86"/>
      <c r="AA43" s="22"/>
      <c r="AB43" s="71">
        <f>L43+M43+P43+O43</f>
        <v>5482.5690000000004</v>
      </c>
    </row>
    <row r="44" spans="1:28" ht="16.5" customHeight="1">
      <c r="A44" s="127">
        <v>1</v>
      </c>
      <c r="B44" s="115" t="s">
        <v>44</v>
      </c>
      <c r="C44" s="116">
        <v>527547158</v>
      </c>
      <c r="D44" s="53" t="s">
        <v>5</v>
      </c>
      <c r="E44" s="23">
        <v>44256</v>
      </c>
      <c r="F44" s="117" t="s">
        <v>16</v>
      </c>
      <c r="G44" s="117" t="s">
        <v>108</v>
      </c>
      <c r="H44" s="56">
        <v>0.29166666666666669</v>
      </c>
      <c r="I44" s="54" t="s">
        <v>68</v>
      </c>
      <c r="J44" s="56">
        <v>0.70833333333333337</v>
      </c>
      <c r="K44" s="84">
        <v>1.8333333333333333</v>
      </c>
      <c r="L44" s="58">
        <v>1700</v>
      </c>
      <c r="M44" s="97">
        <f t="shared" ref="M44:M46" si="6">1126.45*20%</f>
        <v>225.29000000000002</v>
      </c>
      <c r="N44" s="103"/>
      <c r="O44" s="98"/>
      <c r="P44" s="22"/>
      <c r="Q44" s="22"/>
      <c r="R44" s="22"/>
      <c r="S44" s="78"/>
      <c r="T44" s="79"/>
      <c r="U44" s="22"/>
      <c r="V44" s="86"/>
      <c r="W44" s="22"/>
      <c r="X44" s="86"/>
      <c r="Y44" s="22"/>
      <c r="Z44" s="86"/>
      <c r="AA44" s="22"/>
      <c r="AB44" s="71">
        <f t="shared" si="1"/>
        <v>1925.29</v>
      </c>
    </row>
    <row r="45" spans="1:28" ht="16.5" customHeight="1">
      <c r="A45" s="127">
        <v>1</v>
      </c>
      <c r="B45" s="115" t="s">
        <v>80</v>
      </c>
      <c r="C45" s="116" t="s">
        <v>109</v>
      </c>
      <c r="D45" s="53"/>
      <c r="E45" s="23">
        <v>44392</v>
      </c>
      <c r="F45" s="117" t="s">
        <v>110</v>
      </c>
      <c r="G45" s="117" t="s">
        <v>31</v>
      </c>
      <c r="H45" s="56">
        <v>0.29166666666666669</v>
      </c>
      <c r="I45" s="54" t="s">
        <v>111</v>
      </c>
      <c r="J45" s="56">
        <v>0.70833333333333337</v>
      </c>
      <c r="K45" s="84">
        <v>1.8333333333333333</v>
      </c>
      <c r="L45" s="58">
        <v>1200</v>
      </c>
      <c r="M45" s="97">
        <f t="shared" si="6"/>
        <v>225.29000000000002</v>
      </c>
      <c r="N45" s="103"/>
      <c r="O45" s="98"/>
      <c r="P45" s="22"/>
      <c r="Q45" s="22"/>
      <c r="R45" s="89"/>
      <c r="S45" s="78"/>
      <c r="T45" s="79"/>
      <c r="U45" s="22"/>
      <c r="V45" s="86"/>
      <c r="W45" s="22"/>
      <c r="X45" s="86"/>
      <c r="Y45" s="22"/>
      <c r="Z45" s="86"/>
      <c r="AA45" s="22"/>
      <c r="AB45" s="71">
        <f t="shared" si="1"/>
        <v>1425.29</v>
      </c>
    </row>
    <row r="46" spans="1:28" ht="16.5" customHeight="1">
      <c r="A46" s="127">
        <v>1</v>
      </c>
      <c r="B46" s="115" t="s">
        <v>47</v>
      </c>
      <c r="C46" s="116" t="s">
        <v>112</v>
      </c>
      <c r="D46" s="53"/>
      <c r="E46" s="23">
        <v>44326</v>
      </c>
      <c r="F46" s="117" t="s">
        <v>113</v>
      </c>
      <c r="G46" s="117" t="s">
        <v>42</v>
      </c>
      <c r="H46" s="56">
        <v>0.375</v>
      </c>
      <c r="I46" s="54" t="s">
        <v>68</v>
      </c>
      <c r="J46" s="56">
        <v>0.79166666666666663</v>
      </c>
      <c r="K46" s="84">
        <v>1.8333333333333333</v>
      </c>
      <c r="L46" s="58">
        <v>1560</v>
      </c>
      <c r="M46" s="97">
        <f t="shared" si="6"/>
        <v>225.29000000000002</v>
      </c>
      <c r="N46" s="103"/>
      <c r="O46" s="98"/>
      <c r="P46" s="22"/>
      <c r="Q46" s="22"/>
      <c r="R46" s="22"/>
      <c r="S46" s="78"/>
      <c r="T46" s="79"/>
      <c r="U46" s="22"/>
      <c r="V46" s="86"/>
      <c r="W46" s="22"/>
      <c r="X46" s="86"/>
      <c r="Y46" s="22"/>
      <c r="Z46" s="86"/>
      <c r="AA46" s="22"/>
      <c r="AB46" s="71">
        <f t="shared" si="1"/>
        <v>1785.29</v>
      </c>
    </row>
    <row r="47" spans="1:28" ht="16.5" customHeight="1">
      <c r="A47" s="127">
        <v>1</v>
      </c>
      <c r="B47" s="115" t="s">
        <v>46</v>
      </c>
      <c r="C47" s="116">
        <v>94716188000</v>
      </c>
      <c r="D47" s="53" t="s">
        <v>5</v>
      </c>
      <c r="E47" s="23">
        <v>44256</v>
      </c>
      <c r="F47" s="117" t="s">
        <v>22</v>
      </c>
      <c r="G47" s="117" t="s">
        <v>8</v>
      </c>
      <c r="H47" s="56">
        <v>0.28125</v>
      </c>
      <c r="I47" s="56" t="s">
        <v>69</v>
      </c>
      <c r="J47" s="56">
        <v>0.54166666666666663</v>
      </c>
      <c r="K47" s="84">
        <v>1.25</v>
      </c>
      <c r="L47" s="58">
        <v>2600</v>
      </c>
      <c r="M47" s="97">
        <v>216</v>
      </c>
      <c r="N47" s="97">
        <v>1652.4</v>
      </c>
      <c r="O47" s="102">
        <f>N47*5%</f>
        <v>82.62</v>
      </c>
      <c r="P47" s="22"/>
      <c r="Q47" s="22"/>
      <c r="R47" s="22"/>
      <c r="S47" s="78"/>
      <c r="T47" s="79"/>
      <c r="U47" s="22"/>
      <c r="V47" s="86"/>
      <c r="W47" s="22"/>
      <c r="X47" s="86"/>
      <c r="Y47" s="22"/>
      <c r="Z47" s="86"/>
      <c r="AA47" s="22"/>
      <c r="AB47" s="71">
        <f>L47+M47+P47+O47</f>
        <v>2898.62</v>
      </c>
    </row>
    <row r="48" spans="1:28" ht="16.5" customHeight="1">
      <c r="A48" s="127">
        <v>1</v>
      </c>
      <c r="B48" s="115" t="s">
        <v>47</v>
      </c>
      <c r="C48" s="116">
        <v>5976657109</v>
      </c>
      <c r="D48" s="53" t="s">
        <v>5</v>
      </c>
      <c r="E48" s="23">
        <v>44256</v>
      </c>
      <c r="F48" s="117" t="s">
        <v>43</v>
      </c>
      <c r="G48" s="117" t="s">
        <v>42</v>
      </c>
      <c r="H48" s="56">
        <v>0.29166666666666669</v>
      </c>
      <c r="I48" s="54" t="s">
        <v>67</v>
      </c>
      <c r="J48" s="56">
        <v>0.70833333333333337</v>
      </c>
      <c r="K48" s="84">
        <v>1.8333333333333333</v>
      </c>
      <c r="L48" s="85">
        <v>1560</v>
      </c>
      <c r="M48" s="97">
        <f>1126.45*20%</f>
        <v>225.29000000000002</v>
      </c>
      <c r="N48" s="98"/>
      <c r="O48" s="98"/>
      <c r="P48" s="22"/>
      <c r="Q48" s="22"/>
      <c r="R48" s="22"/>
      <c r="S48" s="78"/>
      <c r="T48" s="79"/>
      <c r="U48" s="22"/>
      <c r="V48" s="86"/>
      <c r="W48" s="22"/>
      <c r="X48" s="86"/>
      <c r="Y48" s="22"/>
      <c r="Z48" s="86"/>
      <c r="AA48" s="22"/>
      <c r="AB48" s="71">
        <f t="shared" si="1"/>
        <v>1785.29</v>
      </c>
    </row>
    <row r="49" spans="1:30" s="1" customFormat="1" ht="16.5" customHeight="1">
      <c r="B49" s="60"/>
      <c r="C49" s="60"/>
      <c r="D49" s="60"/>
      <c r="F49" s="60"/>
      <c r="G49" s="61"/>
      <c r="H49" s="61"/>
      <c r="I49" s="61"/>
      <c r="J49" s="61"/>
      <c r="K49" s="60"/>
      <c r="L49" s="90">
        <f>SUM(L8:L48)</f>
        <v>83251.17</v>
      </c>
      <c r="M49" s="90">
        <f>SUM(M8:M48)</f>
        <v>9273.6800000000021</v>
      </c>
      <c r="N49" s="91"/>
      <c r="O49" s="49">
        <f>SUM(O28:O48)</f>
        <v>315.43900000000002</v>
      </c>
      <c r="P49" s="49">
        <f>SUM(P8:P48)</f>
        <v>933</v>
      </c>
      <c r="Q49" s="49">
        <f t="shared" ref="Q49:AA49" si="7">SUM(Q28:Q48)</f>
        <v>0</v>
      </c>
      <c r="R49" s="49">
        <f t="shared" si="7"/>
        <v>0</v>
      </c>
      <c r="S49" s="49">
        <f t="shared" si="7"/>
        <v>0</v>
      </c>
      <c r="T49" s="49">
        <f t="shared" si="7"/>
        <v>0</v>
      </c>
      <c r="U49" s="49">
        <f t="shared" si="7"/>
        <v>0</v>
      </c>
      <c r="V49" s="49">
        <f t="shared" si="7"/>
        <v>0</v>
      </c>
      <c r="W49" s="49">
        <f t="shared" si="7"/>
        <v>0</v>
      </c>
      <c r="X49" s="49">
        <f t="shared" si="7"/>
        <v>0</v>
      </c>
      <c r="Y49" s="49">
        <f t="shared" si="7"/>
        <v>0</v>
      </c>
      <c r="Z49" s="49">
        <f t="shared" si="7"/>
        <v>0</v>
      </c>
      <c r="AA49" s="49">
        <f t="shared" si="7"/>
        <v>0</v>
      </c>
      <c r="AB49" s="92">
        <f>SUM(AB8:AB48)</f>
        <v>93773.288999999961</v>
      </c>
    </row>
    <row r="50" spans="1:30" s="1" customFormat="1">
      <c r="B50" s="5"/>
      <c r="C50" s="5"/>
      <c r="D50" s="5"/>
      <c r="F50" s="5"/>
      <c r="G50" s="7"/>
      <c r="H50" s="7"/>
      <c r="I50" s="7"/>
      <c r="J50" s="7"/>
      <c r="K50" s="5"/>
      <c r="L50" s="8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1:30" s="1" customFormat="1">
      <c r="B51" s="19" t="s">
        <v>76</v>
      </c>
      <c r="C51" s="20"/>
      <c r="D51" s="5"/>
      <c r="F51" s="5"/>
      <c r="G51" s="7"/>
      <c r="H51" s="7"/>
      <c r="I51" s="7"/>
      <c r="J51" s="7"/>
      <c r="K51" s="5"/>
      <c r="L51" s="8"/>
      <c r="M51" s="50"/>
      <c r="N51" s="50"/>
      <c r="O51" s="50"/>
      <c r="P51" s="50"/>
      <c r="Q51" s="93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</row>
    <row r="52" spans="1:30" s="1" customFormat="1">
      <c r="B52" s="2" t="s">
        <v>77</v>
      </c>
      <c r="C52" s="2">
        <v>6</v>
      </c>
      <c r="D52" s="5"/>
      <c r="F52" s="5"/>
      <c r="G52" s="7"/>
      <c r="H52" s="7"/>
      <c r="I52" s="7"/>
      <c r="J52" s="7"/>
      <c r="K52" s="5"/>
      <c r="L52" s="8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93"/>
      <c r="Y52" s="50"/>
      <c r="Z52" s="50"/>
      <c r="AA52" s="50"/>
      <c r="AB52" s="50"/>
    </row>
    <row r="53" spans="1:30">
      <c r="B53" s="2" t="s">
        <v>78</v>
      </c>
      <c r="C53" s="16">
        <v>1</v>
      </c>
    </row>
    <row r="54" spans="1:30">
      <c r="B54" s="2" t="s">
        <v>79</v>
      </c>
      <c r="C54" s="17">
        <v>40</v>
      </c>
    </row>
    <row r="56" spans="1:30" ht="21.75" customHeight="1">
      <c r="A56" s="138" t="s">
        <v>124</v>
      </c>
      <c r="B56" s="138"/>
      <c r="C56" s="139"/>
      <c r="D56" s="139"/>
      <c r="E56" s="139"/>
      <c r="F56" s="139"/>
      <c r="G56" s="25"/>
      <c r="H56" s="25"/>
      <c r="I56" s="25"/>
      <c r="J56" s="25"/>
      <c r="K56" s="26"/>
      <c r="L56" s="26"/>
      <c r="M56" s="26"/>
    </row>
    <row r="57" spans="1:30" ht="15.6">
      <c r="A57" s="26"/>
      <c r="B57" s="26"/>
      <c r="C57" s="25"/>
      <c r="D57" s="25"/>
      <c r="E57" s="27"/>
      <c r="F57" s="27"/>
      <c r="G57" s="25"/>
      <c r="H57" s="25"/>
      <c r="I57" s="25"/>
      <c r="J57" s="25"/>
      <c r="K57" s="26"/>
      <c r="L57" s="26"/>
      <c r="M57" s="26"/>
      <c r="N57" s="26"/>
      <c r="O57" s="26"/>
    </row>
    <row r="58" spans="1:30">
      <c r="A58" s="47" t="s">
        <v>131</v>
      </c>
      <c r="B58" s="28"/>
      <c r="C58" s="34"/>
      <c r="D58" s="34"/>
      <c r="E58" s="25"/>
      <c r="F58" s="28" t="s">
        <v>132</v>
      </c>
      <c r="G58" s="34"/>
      <c r="H58" s="34"/>
      <c r="I58" s="114" t="s">
        <v>125</v>
      </c>
      <c r="J58"/>
      <c r="K58"/>
      <c r="L58" s="95"/>
      <c r="M58" s="95"/>
      <c r="O58"/>
      <c r="P58" s="114" t="s">
        <v>134</v>
      </c>
      <c r="Q58"/>
      <c r="R58"/>
      <c r="S58" s="95"/>
      <c r="T58" s="95"/>
    </row>
    <row r="59" spans="1:30" ht="15.6">
      <c r="A59" s="31"/>
      <c r="B59" s="29"/>
      <c r="C59" s="35"/>
      <c r="D59" s="36"/>
      <c r="E59" s="37"/>
      <c r="F59" s="38"/>
      <c r="G59" s="135"/>
      <c r="H59" s="137"/>
      <c r="I59" s="104"/>
      <c r="J59" s="105"/>
      <c r="K59" s="105"/>
      <c r="L59" s="105"/>
      <c r="M59" s="123"/>
      <c r="N59" s="122"/>
      <c r="O59"/>
      <c r="P59" s="104"/>
      <c r="Q59" s="105"/>
      <c r="R59" s="105"/>
      <c r="S59" s="105"/>
      <c r="T59" s="123"/>
      <c r="U59" s="122"/>
      <c r="V59" s="122"/>
      <c r="W59" s="122"/>
      <c r="X59" s="122"/>
      <c r="Y59" s="122"/>
      <c r="Z59" s="122"/>
      <c r="AA59" s="123"/>
      <c r="AB59" s="133"/>
      <c r="AC59" s="133"/>
      <c r="AD59" s="111"/>
    </row>
    <row r="60" spans="1:30" ht="15.6">
      <c r="A60" s="32"/>
      <c r="B60" s="30"/>
      <c r="C60" s="39"/>
      <c r="D60" s="40"/>
      <c r="E60" s="41"/>
      <c r="F60" s="42"/>
      <c r="G60" s="110"/>
      <c r="H60" s="137"/>
      <c r="I60" s="106"/>
      <c r="J60" s="50"/>
      <c r="K60" s="50"/>
      <c r="L60" s="50"/>
      <c r="M60" s="124"/>
      <c r="O60"/>
      <c r="P60" s="106"/>
      <c r="Q60" s="50"/>
      <c r="R60" s="50"/>
      <c r="S60" s="50"/>
      <c r="T60" s="124"/>
      <c r="AA60" s="124"/>
      <c r="AB60"/>
      <c r="AD60" s="112"/>
    </row>
    <row r="61" spans="1:30" ht="15.6">
      <c r="A61" s="48" t="s">
        <v>17</v>
      </c>
      <c r="B61" s="33"/>
      <c r="C61" s="43"/>
      <c r="D61" s="44"/>
      <c r="E61" s="45"/>
      <c r="F61" s="46" t="s">
        <v>133</v>
      </c>
      <c r="G61" s="136"/>
      <c r="H61" s="137"/>
      <c r="I61" s="107"/>
      <c r="J61" s="109"/>
      <c r="K61" s="108"/>
      <c r="L61" s="108"/>
      <c r="M61" s="126"/>
      <c r="N61" s="125"/>
      <c r="O61"/>
      <c r="P61" s="107"/>
      <c r="Q61" s="109"/>
      <c r="R61" s="108"/>
      <c r="S61" s="108"/>
      <c r="T61" s="126"/>
      <c r="U61" s="125"/>
      <c r="V61" s="125"/>
      <c r="W61" s="125"/>
      <c r="X61" s="125"/>
      <c r="Y61" s="125"/>
      <c r="Z61" s="125"/>
      <c r="AA61" s="126"/>
      <c r="AB61" s="134"/>
      <c r="AC61" s="134"/>
      <c r="AD61" s="113"/>
    </row>
    <row r="62" spans="1:30">
      <c r="A62" s="24"/>
      <c r="B62" s="24"/>
      <c r="C62"/>
      <c r="D62"/>
      <c r="E62"/>
      <c r="F62"/>
      <c r="G62"/>
      <c r="H62"/>
      <c r="I62"/>
      <c r="J62"/>
      <c r="K62" s="24"/>
      <c r="L62" s="24"/>
    </row>
    <row r="63" spans="1:30">
      <c r="A63" s="24"/>
      <c r="B63" s="24"/>
      <c r="C63"/>
      <c r="D63"/>
      <c r="E63"/>
      <c r="F63"/>
      <c r="G63"/>
      <c r="H63"/>
      <c r="I63"/>
      <c r="J63"/>
      <c r="K63" s="24"/>
      <c r="L63" s="24"/>
    </row>
  </sheetData>
  <autoFilter ref="A7:AB49" xr:uid="{00000000-0001-0000-0200-000000000000}"/>
  <sortState xmlns:xlrd2="http://schemas.microsoft.com/office/spreadsheetml/2017/richdata2" ref="B28:AB48">
    <sortCondition ref="B28:B48"/>
  </sortState>
  <mergeCells count="1">
    <mergeCell ref="A56:F56"/>
  </mergeCells>
  <phoneticPr fontId="4" type="noConversion"/>
  <pageMargins left="0.51181102362204722" right="0" top="0.78740157480314965" bottom="0.78740157480314965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2021-09-16T14:02:02Z</cp:lastPrinted>
  <dcterms:created xsi:type="dcterms:W3CDTF">2020-10-20T15:35:28Z</dcterms:created>
  <dcterms:modified xsi:type="dcterms:W3CDTF">2023-04-18T21:18:40Z</dcterms:modified>
</cp:coreProperties>
</file>