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5072CAEF-4276-402E-AB24-22318E5ED5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'!$A$7:$AB$59</definedName>
    <definedName name="_xlnm.Print_Area" localSheetId="0">'GESTÃO DE COLABORADORES '!$A$1:$AE$75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9" i="3" l="1"/>
  <c r="AB10" i="3"/>
  <c r="AB27" i="3"/>
  <c r="AB30" i="3"/>
  <c r="AB40" i="3"/>
  <c r="AB41" i="3"/>
  <c r="AB42" i="3"/>
  <c r="AB43" i="3"/>
  <c r="AB52" i="3"/>
  <c r="M57" i="3" l="1"/>
  <c r="AB57" i="3" s="1"/>
  <c r="M56" i="3"/>
  <c r="AB56" i="3" s="1"/>
  <c r="O55" i="3"/>
  <c r="AB55" i="3" s="1"/>
  <c r="O49" i="3"/>
  <c r="AB49" i="3" s="1"/>
  <c r="M31" i="3"/>
  <c r="AB31" i="3" s="1"/>
  <c r="M29" i="3"/>
  <c r="AB29" i="3" s="1"/>
  <c r="M20" i="3"/>
  <c r="AB20" i="3" s="1"/>
  <c r="M16" i="3"/>
  <c r="AB16" i="3" s="1"/>
  <c r="M12" i="3"/>
  <c r="AB12" i="3" s="1"/>
  <c r="P59" i="3" l="1"/>
  <c r="L59" i="3" l="1"/>
  <c r="M15" i="3"/>
  <c r="AB15" i="3" s="1"/>
  <c r="M58" i="3"/>
  <c r="AB58" i="3" s="1"/>
  <c r="O54" i="3"/>
  <c r="AB54" i="3" s="1"/>
  <c r="M53" i="3"/>
  <c r="AB53" i="3" s="1"/>
  <c r="M51" i="3"/>
  <c r="AB51" i="3" s="1"/>
  <c r="M50" i="3"/>
  <c r="AB50" i="3" s="1"/>
  <c r="O48" i="3"/>
  <c r="AB48" i="3" s="1"/>
  <c r="O47" i="3"/>
  <c r="M47" i="3"/>
  <c r="M46" i="3"/>
  <c r="AB46" i="3" s="1"/>
  <c r="M45" i="3"/>
  <c r="AB45" i="3" s="1"/>
  <c r="M44" i="3"/>
  <c r="AB44" i="3" s="1"/>
  <c r="M39" i="3"/>
  <c r="AB39" i="3" s="1"/>
  <c r="M38" i="3"/>
  <c r="AB38" i="3" s="1"/>
  <c r="M37" i="3"/>
  <c r="AB37" i="3" s="1"/>
  <c r="M36" i="3"/>
  <c r="AB36" i="3" s="1"/>
  <c r="M35" i="3"/>
  <c r="AB35" i="3" s="1"/>
  <c r="M34" i="3"/>
  <c r="AB34" i="3" s="1"/>
  <c r="M33" i="3"/>
  <c r="AB33" i="3" s="1"/>
  <c r="M32" i="3"/>
  <c r="AB32" i="3" s="1"/>
  <c r="M28" i="3"/>
  <c r="AB28" i="3" s="1"/>
  <c r="M26" i="3"/>
  <c r="AB26" i="3" s="1"/>
  <c r="M25" i="3"/>
  <c r="AB25" i="3" s="1"/>
  <c r="M24" i="3"/>
  <c r="AB24" i="3" s="1"/>
  <c r="M23" i="3"/>
  <c r="AB23" i="3" s="1"/>
  <c r="M22" i="3"/>
  <c r="AB22" i="3" s="1"/>
  <c r="M21" i="3"/>
  <c r="AB21" i="3" s="1"/>
  <c r="M19" i="3"/>
  <c r="AB19" i="3" s="1"/>
  <c r="M18" i="3"/>
  <c r="AB18" i="3" s="1"/>
  <c r="M17" i="3"/>
  <c r="AB17" i="3" s="1"/>
  <c r="M14" i="3"/>
  <c r="AB14" i="3" s="1"/>
  <c r="M13" i="3"/>
  <c r="AB13" i="3" s="1"/>
  <c r="M11" i="3"/>
  <c r="AB11" i="3" s="1"/>
  <c r="M8" i="3"/>
  <c r="AB8" i="3" s="1"/>
  <c r="AB47" i="3" l="1"/>
  <c r="AB59" i="3"/>
  <c r="M59" i="3"/>
  <c r="R59" i="3"/>
  <c r="U59" i="3"/>
  <c r="W59" i="3"/>
  <c r="Y59" i="3"/>
  <c r="AA59" i="3"/>
  <c r="Q59" i="3" l="1"/>
  <c r="O59" i="3"/>
  <c r="S59" i="3" l="1"/>
  <c r="Z59" i="3"/>
  <c r="V59" i="3"/>
  <c r="X59" i="3" l="1"/>
  <c r="T59" i="3" l="1"/>
</calcChain>
</file>

<file path=xl/sharedStrings.xml><?xml version="1.0" encoding="utf-8"?>
<sst xmlns="http://schemas.openxmlformats.org/spreadsheetml/2006/main" count="283" uniqueCount="148">
  <si>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</si>
  <si>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</si>
  <si>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</si>
  <si>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</si>
  <si>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</si>
  <si>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</si>
  <si>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</si>
  <si>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</si>
  <si>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</si>
  <si>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</si>
  <si>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</si>
  <si>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</si>
  <si>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</si>
  <si>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</si>
  <si>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DANIELE LUCIANO VERÍSSIMO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</si>
  <si>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</si>
  <si>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</si>
  <si>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</si>
  <si>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</si>
  <si>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</si>
  <si>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</si>
  <si>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</si>
  <si>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</si>
  <si>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JAQUELINE VIDAL SORES DA SILVA</t>
  </si>
  <si>
    <t>FONOAUDIOLOGA</t>
  </si>
  <si>
    <t>FABRÍCIO GABRIEL SILVA PEIXOTO</t>
  </si>
  <si>
    <t>MAQUEIRO (A)</t>
  </si>
  <si>
    <t>RENATA DE CARVALHO ZACARIAS LOPES</t>
  </si>
  <si>
    <t>GLEICE ANTÔNIA FERREIRA</t>
  </si>
  <si>
    <t>PSICOLOGA (O)</t>
  </si>
  <si>
    <t>RECEPCIONISTA</t>
  </si>
  <si>
    <t>CARLA PATRÍCIA DA SILVA</t>
  </si>
  <si>
    <t>LILIANE DE AQUINO ELIAS</t>
  </si>
  <si>
    <t>KRISTIELY FREITAS DOS REIS</t>
  </si>
  <si>
    <t>NÚRIA FRANCIELLE RODRIGUES SOUSA</t>
  </si>
  <si>
    <t>ANA LUIZA MORAIS DE ARAÚJO FIGUEIREDO</t>
  </si>
  <si>
    <t>LUANA SOUSA SILVA</t>
  </si>
  <si>
    <t>ELISA KELLYTA LIMA SILVA</t>
  </si>
  <si>
    <t>FERNANDA SOUZA MORAIS PEREIRA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</si>
  <si>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</si>
  <si>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</si>
  <si>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</si>
  <si>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</si>
  <si>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</si>
  <si>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</si>
  <si>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</si>
  <si>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</si>
  <si>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</si>
  <si>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</si>
  <si>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</si>
  <si>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</si>
  <si>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</si>
  <si>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</si>
  <si>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</si>
  <si>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</si>
  <si>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</si>
  <si>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</si>
  <si>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</si>
  <si>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</si>
  <si>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</si>
  <si>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</si>
  <si>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</si>
  <si>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</si>
  <si>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</si>
  <si>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11:00 ás 12:12</t>
  </si>
  <si>
    <t>12:00 as 13:12</t>
  </si>
  <si>
    <t>11:30 as 11:45</t>
  </si>
  <si>
    <t>Adicional de Insalubridade 20%  R$ 1.126,00 R$ 1.107,00 Reajustado</t>
  </si>
  <si>
    <t xml:space="preserve">GISLAINE APARECIDA DA SILVA PAIXÃO </t>
  </si>
  <si>
    <t>GRATIFICAÇÃO DE CARGO DE CHEFIA 20%</t>
  </si>
  <si>
    <t>ROSANA VIEIRA LIMA</t>
  </si>
  <si>
    <t>Sálario base 5%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</si>
  <si>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</si>
  <si>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</si>
  <si>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</si>
  <si>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</si>
  <si>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</si>
  <si>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</si>
  <si>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</si>
  <si>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</si>
  <si>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</si>
  <si>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</si>
  <si>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</si>
  <si>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</si>
  <si>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</si>
  <si>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</si>
  <si>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</si>
  <si>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</si>
  <si>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</si>
  <si>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11:00 as 13:00</t>
  </si>
  <si>
    <t>AUXILIAR ADMINISTRATIVO</t>
  </si>
  <si>
    <t>640.296.971-00</t>
  </si>
  <si>
    <t>LEANDRO DE CASTRO RIBEIRO</t>
  </si>
  <si>
    <t>11:00 AS 1300</t>
  </si>
  <si>
    <t>11:00 AS 12:12</t>
  </si>
  <si>
    <t>12:30 AS 13:42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</si>
  <si>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</si>
  <si>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</si>
  <si>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</si>
  <si>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</si>
  <si>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</si>
  <si>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</si>
  <si>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</si>
  <si>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12:00 AS 13:12</t>
  </si>
  <si>
    <t>ASSISTENTE DE DIRETORIA</t>
  </si>
  <si>
    <t>830.406.841-91</t>
  </si>
  <si>
    <t>SELMA ALVES ROMEIRO</t>
  </si>
  <si>
    <t>13:00 AS 14:12</t>
  </si>
  <si>
    <t>001.342.391-64</t>
  </si>
  <si>
    <t>SÔNIA ROSA DE JESUS SALES</t>
  </si>
  <si>
    <t>049.301.551-50</t>
  </si>
  <si>
    <t>DARLES CHAVES DA SILVA</t>
  </si>
  <si>
    <t>704.985.081-02</t>
  </si>
  <si>
    <t>ISABELLA MUNIQUE ALVES FERREIRA</t>
  </si>
  <si>
    <t>11:30 AS 12:42</t>
  </si>
  <si>
    <t>043.503.961-01</t>
  </si>
  <si>
    <t>MARIANA VIEIRA ALVES DOS SANTOS</t>
  </si>
  <si>
    <t>027.338.901-74</t>
  </si>
  <si>
    <t>ANA CRISTINA FERNANDES MENDES</t>
  </si>
  <si>
    <t>Aprovado pelo Conselho de Administração:</t>
  </si>
  <si>
    <t>COORD. DE ENFERMAGEM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</si>
  <si>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</si>
  <si>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</si>
  <si>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</si>
  <si>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</si>
  <si>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</si>
  <si>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</si>
  <si>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ERIKA LORRAINE FERNANDES CANEDO</t>
  </si>
  <si>
    <t>JENIFER TAIS CUNHA RIBEIRO</t>
  </si>
  <si>
    <t>JULIO CESAR ALVES GONÇALVES</t>
  </si>
  <si>
    <t>052.869.671-83</t>
  </si>
  <si>
    <t>AUXILIAR DE FARMÁCIA</t>
  </si>
  <si>
    <t>NATALIA RODRIGUES DA SILVA</t>
  </si>
  <si>
    <t>ROSELY SATHLER BEVITORI</t>
  </si>
  <si>
    <t>SILVANA MENDES RODRIGUES LIMA</t>
  </si>
  <si>
    <t>TALITA UTIM TOLEDO</t>
  </si>
  <si>
    <t>ENFERMEIRO CCIH</t>
  </si>
  <si>
    <t>TERESA RIBEIRO DA SILVA BATISTA</t>
  </si>
  <si>
    <t>11:30 as 12:42</t>
  </si>
  <si>
    <t>11:00 as 11:15</t>
  </si>
  <si>
    <t>12:00 as 13:00</t>
  </si>
  <si>
    <t>MAYSA RABELO FERNANDES</t>
  </si>
  <si>
    <t>THAIS FATIMA DOS SANTOS</t>
  </si>
  <si>
    <t>AGUIA PEIXOTO DA SILVA</t>
  </si>
  <si>
    <t>Goianésia, 01 de dezembro de 2021</t>
  </si>
  <si>
    <t>YURI LEMES RABELO</t>
  </si>
  <si>
    <t>Aprovado pela corrdenador operacional</t>
  </si>
  <si>
    <t>COLABORADORES POLICLÍNICA DE GOIANÉSIA - MÊS REFERÊNCIA NOVEMBRO/2021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</si>
</sst>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h]:mm"/>
    <numFmt numFmtId="165" formatCode="_-&quot;R$&quot;\ * #,##0.00_-;\-&quot;R$&quot;\ * #,##0.00_-;_-&quot;R$&quot;\ * &quot;-&quot;??_-;_-@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9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43" fontId="26" fillId="0" borderId="0" applyFont="0" applyFill="0" applyBorder="0" applyAlignment="0" applyProtection="0"/>
    <xf numFmtId="0" fontId="17" fillId="0" borderId="0"/>
    <xf numFmtId="0" fontId="7" fillId="0" borderId="0"/>
  </cellStyleXfs>
  <cellXfs count="10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44" fontId="3" fillId="2" borderId="0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3"/>
    <xf numFmtId="0" fontId="13" fillId="0" borderId="0" xfId="3" applyAlignment="1">
      <alignment horizontal="center"/>
    </xf>
    <xf numFmtId="0" fontId="21" fillId="0" borderId="0" xfId="3" applyFont="1"/>
    <xf numFmtId="0" fontId="22" fillId="0" borderId="0" xfId="3" applyFont="1"/>
    <xf numFmtId="0" fontId="22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4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8" fillId="11" borderId="4" xfId="0" applyFont="1" applyFill="1" applyBorder="1"/>
    <xf numFmtId="0" fontId="18" fillId="11" borderId="4" xfId="0" applyFont="1" applyFill="1" applyBorder="1" applyAlignment="1">
      <alignment wrapText="1"/>
    </xf>
    <xf numFmtId="20" fontId="18" fillId="11" borderId="4" xfId="0" applyNumberFormat="1" applyFont="1" applyFill="1" applyBorder="1"/>
    <xf numFmtId="165" fontId="12" fillId="10" borderId="4" xfId="0" applyNumberFormat="1" applyFont="1" applyFill="1" applyBorder="1" applyAlignment="1">
      <alignment horizontal="center"/>
    </xf>
    <xf numFmtId="20" fontId="18" fillId="11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44" fontId="8" fillId="7" borderId="1" xfId="1" applyFont="1" applyFill="1" applyBorder="1" applyAlignment="1">
      <alignment horizontal="center" wrapText="1"/>
    </xf>
    <xf numFmtId="44" fontId="8" fillId="2" borderId="2" xfId="1" applyFont="1" applyFill="1" applyBorder="1" applyAlignment="1">
      <alignment horizontal="center" wrapText="1"/>
    </xf>
    <xf numFmtId="164" fontId="8" fillId="2" borderId="2" xfId="1" applyNumberFormat="1" applyFont="1" applyFill="1" applyBorder="1" applyAlignment="1">
      <alignment horizontal="center" wrapText="1"/>
    </xf>
    <xf numFmtId="49" fontId="10" fillId="2" borderId="2" xfId="2" applyNumberFormat="1" applyFont="1" applyFill="1" applyBorder="1" applyAlignment="1">
      <alignment horizontal="center" wrapText="1"/>
    </xf>
    <xf numFmtId="44" fontId="11" fillId="2" borderId="1" xfId="1" applyFont="1" applyFill="1" applyBorder="1" applyAlignment="1">
      <alignment horizontal="center" wrapText="1"/>
    </xf>
    <xf numFmtId="164" fontId="10" fillId="2" borderId="1" xfId="2" applyNumberFormat="1" applyFont="1" applyFill="1" applyBorder="1" applyAlignment="1">
      <alignment horizontal="center" wrapText="1"/>
    </xf>
    <xf numFmtId="49" fontId="10" fillId="2" borderId="1" xfId="2" applyNumberFormat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 wrapText="1"/>
    </xf>
    <xf numFmtId="44" fontId="8" fillId="0" borderId="2" xfId="1" applyFont="1" applyFill="1" applyBorder="1" applyAlignment="1">
      <alignment horizontal="center" wrapText="1"/>
    </xf>
    <xf numFmtId="164" fontId="8" fillId="0" borderId="2" xfId="1" applyNumberFormat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 wrapText="1"/>
    </xf>
    <xf numFmtId="164" fontId="10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Fill="1" applyBorder="1" applyAlignment="1">
      <alignment horizontal="center" wrapText="1"/>
    </xf>
    <xf numFmtId="44" fontId="9" fillId="5" borderId="1" xfId="1" applyFont="1" applyFill="1" applyBorder="1" applyAlignment="1">
      <alignment horizontal="center"/>
    </xf>
    <xf numFmtId="44" fontId="9" fillId="5" borderId="2" xfId="1" applyFont="1" applyFill="1" applyBorder="1" applyAlignment="1">
      <alignment horizontal="center"/>
    </xf>
    <xf numFmtId="44" fontId="9" fillId="8" borderId="2" xfId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44" fontId="5" fillId="2" borderId="0" xfId="1" applyFont="1" applyFill="1" applyBorder="1" applyAlignment="1">
      <alignment horizontal="center"/>
    </xf>
    <xf numFmtId="44" fontId="8" fillId="5" borderId="1" xfId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5" fontId="17" fillId="10" borderId="4" xfId="0" applyNumberFormat="1" applyFont="1" applyFill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4" fontId="0" fillId="2" borderId="0" xfId="0" applyNumberFormat="1" applyFill="1" applyAlignment="1">
      <alignment horizontal="center"/>
    </xf>
    <xf numFmtId="44" fontId="5" fillId="2" borderId="0" xfId="1" applyFont="1" applyFill="1" applyAlignment="1">
      <alignment horizontal="center"/>
    </xf>
    <xf numFmtId="0" fontId="22" fillId="0" borderId="0" xfId="0" applyFont="1" applyAlignment="1">
      <alignment horizontal="center"/>
    </xf>
    <xf numFmtId="44" fontId="8" fillId="0" borderId="1" xfId="1" applyFont="1" applyFill="1" applyBorder="1" applyAlignment="1">
      <alignment wrapText="1"/>
    </xf>
    <xf numFmtId="165" fontId="1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65" fontId="17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2" borderId="0" xfId="3" applyFill="1" applyAlignment="1">
      <alignment horizontal="center"/>
    </xf>
    <xf numFmtId="0" fontId="2" fillId="0" borderId="4" xfId="0" applyFont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17" fillId="0" borderId="4" xfId="0" applyFont="1" applyBorder="1"/>
    <xf numFmtId="14" fontId="17" fillId="0" borderId="4" xfId="0" applyNumberFormat="1" applyFont="1" applyBorder="1" applyAlignment="1">
      <alignment horizontal="center"/>
    </xf>
    <xf numFmtId="0" fontId="18" fillId="0" borderId="4" xfId="0" applyFont="1" applyBorder="1"/>
    <xf numFmtId="20" fontId="18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3" fontId="18" fillId="0" borderId="4" xfId="0" applyNumberFormat="1" applyFont="1" applyBorder="1" applyAlignment="1">
      <alignment horizontal="right"/>
    </xf>
    <xf numFmtId="0" fontId="24" fillId="0" borderId="0" xfId="0" applyFont="1"/>
    <xf numFmtId="0" fontId="15" fillId="9" borderId="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10" borderId="0" xfId="0" applyFont="1" applyFill="1"/>
    <xf numFmtId="0" fontId="1" fillId="2" borderId="0" xfId="0" applyFont="1" applyFill="1" applyAlignment="1">
      <alignment horizontal="center"/>
    </xf>
    <xf numFmtId="0" fontId="22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0" fontId="13" fillId="2" borderId="0" xfId="3" applyFill="1"/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4" fontId="8" fillId="6" borderId="1" xfId="1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44" fontId="8" fillId="5" borderId="1" xfId="1" applyFont="1" applyFill="1" applyBorder="1" applyAlignment="1">
      <alignment horizontal="center" vertical="center" wrapText="1"/>
    </xf>
    <xf numFmtId="0" fontId="20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68</xdr:row>
      <xdr:rowOff>0</xdr:rowOff>
    </xdr:from>
    <xdr:to>
      <xdr:col>4</xdr:col>
      <xdr:colOff>123265</xdr:colOff>
      <xdr:row>72</xdr:row>
      <xdr:rowOff>22413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2976412"/>
          <a:ext cx="2319617" cy="82923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1187822</xdr:colOff>
      <xdr:row>67</xdr:row>
      <xdr:rowOff>190499</xdr:rowOff>
    </xdr:from>
    <xdr:to>
      <xdr:col>6</xdr:col>
      <xdr:colOff>1524000</xdr:colOff>
      <xdr:row>72</xdr:row>
      <xdr:rowOff>22411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95381" y="15363264"/>
          <a:ext cx="3821207" cy="829235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0</xdr:colOff>
      <xdr:row>67</xdr:row>
      <xdr:rowOff>179293</xdr:rowOff>
    </xdr:from>
    <xdr:to>
      <xdr:col>11</xdr:col>
      <xdr:colOff>874058</xdr:colOff>
      <xdr:row>71</xdr:row>
      <xdr:rowOff>190499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146676" y="12965205"/>
          <a:ext cx="2857500" cy="8068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44824</xdr:colOff>
      <xdr:row>68</xdr:row>
      <xdr:rowOff>0</xdr:rowOff>
    </xdr:from>
    <xdr:to>
      <xdr:col>28</xdr:col>
      <xdr:colOff>504265</xdr:colOff>
      <xdr:row>71</xdr:row>
      <xdr:rowOff>190501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2696265" y="12976412"/>
          <a:ext cx="2465294" cy="795618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123265</xdr:colOff>
      <xdr:row>0</xdr:row>
      <xdr:rowOff>168088</xdr:rowOff>
    </xdr:from>
    <xdr:to>
      <xdr:col>10</xdr:col>
      <xdr:colOff>291353</xdr:colOff>
      <xdr:row>4</xdr:row>
      <xdr:rowOff>56029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A38BC94E-E437-4AEA-AEE2-56A8B3B5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4" y="168088"/>
          <a:ext cx="9558618" cy="7507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B74"/>
  <sheetViews>
    <sheetView showGridLines="0" tabSelected="1" topLeftCell="A44" zoomScale="85" zoomScaleNormal="85" zoomScaleSheetLayoutView="85" workbookViewId="0">
      <selection activeCell="O64" sqref="O64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4.44140625" style="3" customWidth="1"/>
    <col min="7" max="7" width="31.6640625" style="6" bestFit="1" customWidth="1"/>
    <col min="8" max="8" width="6.6640625" style="6" bestFit="1" customWidth="1"/>
    <col min="9" max="9" width="13.5546875" style="6" bestFit="1" customWidth="1"/>
    <col min="10" max="10" width="7" style="6" customWidth="1"/>
    <col min="11" max="11" width="9.109375" style="55" bestFit="1" customWidth="1"/>
    <col min="12" max="12" width="13.5546875" style="68" customWidth="1"/>
    <col min="13" max="13" width="18.33203125" style="23" bestFit="1" customWidth="1"/>
    <col min="14" max="14" width="69.5546875" style="23" hidden="1" customWidth="1"/>
    <col min="15" max="15" width="10.6640625" style="23" customWidth="1"/>
    <col min="16" max="16" width="16.5546875" style="23" bestFit="1" customWidth="1"/>
    <col min="17" max="17" width="13.44140625" style="23" hidden="1" customWidth="1"/>
    <col min="18" max="18" width="10.88671875" style="23" hidden="1" customWidth="1"/>
    <col min="19" max="19" width="9.33203125" style="23" hidden="1" customWidth="1"/>
    <col min="20" max="20" width="10.6640625" style="23" hidden="1" customWidth="1"/>
    <col min="21" max="21" width="8.6640625" style="23" hidden="1" customWidth="1"/>
    <col min="22" max="22" width="7.88671875" style="23" hidden="1" customWidth="1"/>
    <col min="23" max="24" width="8.6640625" style="23" hidden="1" customWidth="1"/>
    <col min="25" max="25" width="9.33203125" style="23" hidden="1" customWidth="1"/>
    <col min="26" max="26" width="7.88671875" style="23" hidden="1" customWidth="1"/>
    <col min="27" max="27" width="9.88671875" style="23" hidden="1" customWidth="1"/>
    <col min="28" max="28" width="18.109375" style="23" bestFit="1" customWidth="1"/>
  </cols>
  <sheetData>
    <row r="4" spans="1:28" ht="23.4">
      <c r="B4" s="21"/>
      <c r="L4" s="56"/>
      <c r="T4" s="18">
        <v>26</v>
      </c>
      <c r="U4" s="18" t="s">
        <v>78</v>
      </c>
    </row>
    <row r="5" spans="1:28" ht="23.4">
      <c r="B5" s="21"/>
      <c r="L5" s="56"/>
      <c r="T5" s="89"/>
      <c r="U5" s="89"/>
    </row>
    <row r="6" spans="1:28" ht="23.4">
      <c r="B6" s="90" t="s">
        <v>147</v>
      </c>
      <c r="C6" s="91"/>
      <c r="D6" s="92"/>
      <c r="E6" s="91"/>
      <c r="F6" s="93"/>
      <c r="G6" s="93"/>
      <c r="L6" s="56"/>
      <c r="T6" s="89"/>
      <c r="U6" s="89"/>
    </row>
    <row r="7" spans="1:28" ht="66.599999999999994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2" t="s">
        <v>49</v>
      </c>
      <c r="I7" s="12" t="s">
        <v>50</v>
      </c>
      <c r="J7" s="12" t="s">
        <v>51</v>
      </c>
      <c r="K7" s="14" t="s">
        <v>61</v>
      </c>
      <c r="L7" s="9" t="s">
        <v>10</v>
      </c>
      <c r="M7" s="39" t="s">
        <v>67</v>
      </c>
      <c r="N7" s="57" t="s">
        <v>11</v>
      </c>
      <c r="O7" s="103" t="s">
        <v>121</v>
      </c>
      <c r="P7" s="102" t="s">
        <v>12</v>
      </c>
      <c r="Q7" s="40" t="s">
        <v>52</v>
      </c>
      <c r="R7" s="41" t="s">
        <v>53</v>
      </c>
      <c r="S7" s="40" t="s">
        <v>54</v>
      </c>
      <c r="T7" s="40" t="s">
        <v>55</v>
      </c>
      <c r="U7" s="42" t="s">
        <v>56</v>
      </c>
      <c r="V7" s="43" t="s">
        <v>57</v>
      </c>
      <c r="W7" s="44" t="s">
        <v>58</v>
      </c>
      <c r="X7" s="43" t="s">
        <v>57</v>
      </c>
      <c r="Y7" s="45" t="s">
        <v>79</v>
      </c>
      <c r="Z7" s="43" t="s">
        <v>57</v>
      </c>
      <c r="AA7" s="43" t="s">
        <v>59</v>
      </c>
      <c r="AB7" s="101" t="s">
        <v>60</v>
      </c>
    </row>
    <row r="8" spans="1:28" ht="16.5" customHeight="1">
      <c r="B8" s="79" t="s">
        <v>77</v>
      </c>
      <c r="C8" s="85">
        <v>3447589159</v>
      </c>
      <c r="D8" s="81"/>
      <c r="E8" s="82">
        <v>44516</v>
      </c>
      <c r="F8" s="83" t="s">
        <v>143</v>
      </c>
      <c r="G8" s="33" t="s">
        <v>30</v>
      </c>
      <c r="H8" s="34">
        <v>0.375</v>
      </c>
      <c r="I8" s="32" t="s">
        <v>82</v>
      </c>
      <c r="J8" s="34">
        <v>0.79166666666666663</v>
      </c>
      <c r="K8" s="58">
        <v>1.8333333333333333</v>
      </c>
      <c r="L8" s="59">
        <v>1200</v>
      </c>
      <c r="M8" s="71">
        <f t="shared" ref="M8:M23" si="0">1126.45*20%</f>
        <v>225.29000000000002</v>
      </c>
      <c r="N8" s="72"/>
      <c r="O8" s="72"/>
      <c r="P8" s="46"/>
      <c r="Q8" s="47"/>
      <c r="R8" s="48"/>
      <c r="S8" s="47"/>
      <c r="T8" s="47"/>
      <c r="U8" s="51"/>
      <c r="V8" s="49"/>
      <c r="W8" s="50"/>
      <c r="X8" s="49"/>
      <c r="Y8" s="51"/>
      <c r="Z8" s="49"/>
      <c r="AA8" s="49"/>
      <c r="AB8" s="46">
        <f>L8+M8+P8</f>
        <v>1425.29</v>
      </c>
    </row>
    <row r="9" spans="1:28" ht="16.5" customHeight="1">
      <c r="A9" s="88"/>
      <c r="B9" s="79" t="s">
        <v>46</v>
      </c>
      <c r="C9" s="80" t="s">
        <v>80</v>
      </c>
      <c r="D9" s="81"/>
      <c r="E9" s="82">
        <v>44424</v>
      </c>
      <c r="F9" s="83" t="s">
        <v>81</v>
      </c>
      <c r="G9" s="83" t="s">
        <v>62</v>
      </c>
      <c r="H9" s="84">
        <v>0.29166666666666669</v>
      </c>
      <c r="I9" s="32" t="s">
        <v>63</v>
      </c>
      <c r="J9" s="34">
        <v>0.70833333333333337</v>
      </c>
      <c r="K9" s="58">
        <v>1.8333333333333333</v>
      </c>
      <c r="L9" s="35">
        <v>3250</v>
      </c>
      <c r="M9" s="71">
        <v>238.8</v>
      </c>
      <c r="N9" s="72"/>
      <c r="O9" s="72"/>
      <c r="P9" s="46"/>
      <c r="Q9" s="47"/>
      <c r="R9" s="48"/>
      <c r="S9" s="47"/>
      <c r="T9" s="47"/>
      <c r="U9" s="51"/>
      <c r="V9" s="49"/>
      <c r="W9" s="50"/>
      <c r="X9" s="49"/>
      <c r="Y9" s="51"/>
      <c r="Z9" s="49"/>
      <c r="AA9" s="49"/>
      <c r="AB9" s="46">
        <f t="shared" ref="AB9:AB58" si="1">L9+M9+P9</f>
        <v>3488.8</v>
      </c>
    </row>
    <row r="10" spans="1:28" ht="16.5" customHeight="1">
      <c r="A10" s="88">
        <v>1</v>
      </c>
      <c r="B10" s="79" t="s">
        <v>77</v>
      </c>
      <c r="C10" s="80" t="s">
        <v>117</v>
      </c>
      <c r="D10" s="81"/>
      <c r="E10" s="82">
        <v>44432</v>
      </c>
      <c r="F10" s="83" t="s">
        <v>118</v>
      </c>
      <c r="G10" s="83" t="s">
        <v>30</v>
      </c>
      <c r="H10" s="84">
        <v>0.29166666666666669</v>
      </c>
      <c r="I10" s="32" t="s">
        <v>82</v>
      </c>
      <c r="J10" s="34">
        <v>0.70833333333333337</v>
      </c>
      <c r="K10" s="58">
        <v>1.8333333333333333</v>
      </c>
      <c r="L10" s="35">
        <v>1200</v>
      </c>
      <c r="M10" s="71">
        <v>225.29</v>
      </c>
      <c r="N10" s="72"/>
      <c r="O10" s="72"/>
      <c r="P10" s="46"/>
      <c r="Q10" s="47"/>
      <c r="R10" s="48"/>
      <c r="S10" s="47"/>
      <c r="T10" s="47"/>
      <c r="U10" s="51"/>
      <c r="V10" s="49"/>
      <c r="W10" s="50"/>
      <c r="X10" s="49"/>
      <c r="Y10" s="51"/>
      <c r="Z10" s="49"/>
      <c r="AA10" s="49"/>
      <c r="AB10" s="46">
        <f t="shared" si="1"/>
        <v>1425.29</v>
      </c>
    </row>
    <row r="11" spans="1:28" ht="16.5" customHeight="1">
      <c r="B11" s="79" t="s">
        <v>77</v>
      </c>
      <c r="C11" s="80">
        <v>96093943100</v>
      </c>
      <c r="D11" s="81" t="s">
        <v>5</v>
      </c>
      <c r="E11" s="82">
        <v>44256</v>
      </c>
      <c r="F11" s="83" t="s">
        <v>35</v>
      </c>
      <c r="G11" s="32" t="s">
        <v>30</v>
      </c>
      <c r="H11" s="34">
        <v>0.27083333333333331</v>
      </c>
      <c r="I11" s="32" t="s">
        <v>63</v>
      </c>
      <c r="J11" s="34">
        <v>0.6875</v>
      </c>
      <c r="K11" s="58">
        <v>1.8333333333333333</v>
      </c>
      <c r="L11" s="35">
        <v>1200</v>
      </c>
      <c r="M11" s="71">
        <f t="shared" si="0"/>
        <v>225.29000000000002</v>
      </c>
      <c r="N11" s="72"/>
      <c r="O11" s="72"/>
      <c r="P11" s="46"/>
      <c r="Q11" s="47"/>
      <c r="R11" s="48"/>
      <c r="S11" s="47"/>
      <c r="T11" s="47"/>
      <c r="U11" s="51"/>
      <c r="V11" s="49"/>
      <c r="W11" s="50"/>
      <c r="X11" s="49"/>
      <c r="Y11" s="51"/>
      <c r="Z11" s="49"/>
      <c r="AA11" s="49"/>
      <c r="AB11" s="46">
        <f>L11+M11+P11</f>
        <v>1425.29</v>
      </c>
    </row>
    <row r="12" spans="1:28" ht="16.5" customHeight="1">
      <c r="A12" s="88"/>
      <c r="B12" s="79" t="s">
        <v>77</v>
      </c>
      <c r="C12" s="80">
        <v>1372094105</v>
      </c>
      <c r="D12" s="81"/>
      <c r="E12" s="82">
        <v>44487</v>
      </c>
      <c r="F12" s="83" t="s">
        <v>124</v>
      </c>
      <c r="G12" s="83" t="s">
        <v>125</v>
      </c>
      <c r="H12" s="84">
        <v>0.27083333333333331</v>
      </c>
      <c r="I12" s="32" t="s">
        <v>63</v>
      </c>
      <c r="J12" s="34">
        <v>0.6875</v>
      </c>
      <c r="K12" s="58">
        <v>1.8333333333333333</v>
      </c>
      <c r="L12" s="35">
        <v>1100</v>
      </c>
      <c r="M12" s="71">
        <f t="shared" si="0"/>
        <v>225.29000000000002</v>
      </c>
      <c r="N12" s="72"/>
      <c r="O12" s="72"/>
      <c r="P12" s="46"/>
      <c r="Q12" s="47"/>
      <c r="R12" s="48"/>
      <c r="S12" s="47"/>
      <c r="T12" s="47"/>
      <c r="U12" s="51"/>
      <c r="V12" s="49"/>
      <c r="W12" s="50"/>
      <c r="X12" s="49"/>
      <c r="Y12" s="51"/>
      <c r="Z12" s="49"/>
      <c r="AA12" s="49"/>
      <c r="AB12" s="46">
        <f>L12+M12+P12</f>
        <v>1325.29</v>
      </c>
    </row>
    <row r="13" spans="1:28" ht="16.5" customHeight="1">
      <c r="A13" s="88"/>
      <c r="B13" s="79" t="s">
        <v>77</v>
      </c>
      <c r="C13" s="80">
        <v>74079514115</v>
      </c>
      <c r="D13" s="81" t="s">
        <v>5</v>
      </c>
      <c r="E13" s="82">
        <v>44256</v>
      </c>
      <c r="F13" s="83" t="s">
        <v>31</v>
      </c>
      <c r="G13" s="83" t="s">
        <v>30</v>
      </c>
      <c r="H13" s="34">
        <v>0.29166666666666669</v>
      </c>
      <c r="I13" s="34" t="s">
        <v>82</v>
      </c>
      <c r="J13" s="34">
        <v>0.70833333333333337</v>
      </c>
      <c r="K13" s="58">
        <v>1.8333333333333333</v>
      </c>
      <c r="L13" s="35">
        <v>1200</v>
      </c>
      <c r="M13" s="71">
        <f t="shared" si="0"/>
        <v>225.29000000000002</v>
      </c>
      <c r="N13" s="73"/>
      <c r="O13" s="73"/>
      <c r="P13" s="46"/>
      <c r="Q13" s="47"/>
      <c r="R13" s="48"/>
      <c r="S13" s="47"/>
      <c r="T13" s="47"/>
      <c r="U13" s="51"/>
      <c r="V13" s="49"/>
      <c r="W13" s="50"/>
      <c r="X13" s="49"/>
      <c r="Y13" s="51"/>
      <c r="Z13" s="49"/>
      <c r="AA13" s="49"/>
      <c r="AB13" s="46">
        <f t="shared" si="1"/>
        <v>1425.29</v>
      </c>
    </row>
    <row r="14" spans="1:28" ht="16.5" customHeight="1">
      <c r="A14" s="88"/>
      <c r="B14" s="79" t="s">
        <v>43</v>
      </c>
      <c r="C14" s="80">
        <v>1339802198</v>
      </c>
      <c r="D14" s="81" t="s">
        <v>5</v>
      </c>
      <c r="E14" s="82">
        <v>44256</v>
      </c>
      <c r="F14" s="83" t="s">
        <v>14</v>
      </c>
      <c r="G14" s="83" t="s">
        <v>15</v>
      </c>
      <c r="H14" s="34">
        <v>0.29166666666666669</v>
      </c>
      <c r="I14" s="32" t="s">
        <v>65</v>
      </c>
      <c r="J14" s="34">
        <v>0.70833333333333337</v>
      </c>
      <c r="K14" s="58">
        <v>1.8333333333333333</v>
      </c>
      <c r="L14" s="35">
        <v>1700</v>
      </c>
      <c r="M14" s="71">
        <f t="shared" si="0"/>
        <v>225.29000000000002</v>
      </c>
      <c r="N14" s="73"/>
      <c r="O14" s="73"/>
      <c r="P14" s="46"/>
      <c r="Q14" s="47"/>
      <c r="R14" s="48"/>
      <c r="S14" s="47"/>
      <c r="T14" s="47"/>
      <c r="U14" s="51"/>
      <c r="V14" s="49"/>
      <c r="W14" s="50"/>
      <c r="X14" s="49"/>
      <c r="Y14" s="51"/>
      <c r="Z14" s="49"/>
      <c r="AA14" s="49"/>
      <c r="AB14" s="46">
        <f t="shared" si="1"/>
        <v>1925.29</v>
      </c>
    </row>
    <row r="15" spans="1:28" ht="16.5" customHeight="1">
      <c r="A15" s="88">
        <v>1</v>
      </c>
      <c r="B15" s="79" t="s">
        <v>77</v>
      </c>
      <c r="C15" s="80" t="s">
        <v>110</v>
      </c>
      <c r="D15" s="81"/>
      <c r="E15" s="82">
        <v>44426</v>
      </c>
      <c r="F15" s="83" t="s">
        <v>111</v>
      </c>
      <c r="G15" s="83" t="s">
        <v>30</v>
      </c>
      <c r="H15" s="34">
        <v>0.29166666666666669</v>
      </c>
      <c r="I15" s="34" t="s">
        <v>65</v>
      </c>
      <c r="J15" s="34">
        <v>0.70833333333333337</v>
      </c>
      <c r="K15" s="58">
        <v>1.8333333333333333</v>
      </c>
      <c r="L15" s="35">
        <v>1200</v>
      </c>
      <c r="M15" s="71">
        <f t="shared" si="0"/>
        <v>225.29000000000002</v>
      </c>
      <c r="N15" s="73"/>
      <c r="O15" s="73"/>
      <c r="P15" s="46"/>
      <c r="Q15" s="47"/>
      <c r="R15" s="48"/>
      <c r="S15" s="47"/>
      <c r="T15" s="47"/>
      <c r="U15" s="51"/>
      <c r="V15" s="49"/>
      <c r="W15" s="50"/>
      <c r="X15" s="49"/>
      <c r="Y15" s="51"/>
      <c r="Z15" s="49"/>
      <c r="AA15" s="49"/>
      <c r="AB15" s="46">
        <f t="shared" si="1"/>
        <v>1425.29</v>
      </c>
    </row>
    <row r="16" spans="1:28" ht="16.5" customHeight="1">
      <c r="A16" s="88"/>
      <c r="B16" s="79" t="s">
        <v>77</v>
      </c>
      <c r="C16" s="80">
        <v>70277603129</v>
      </c>
      <c r="D16" s="81"/>
      <c r="E16" s="82">
        <v>44487</v>
      </c>
      <c r="F16" s="83" t="s">
        <v>126</v>
      </c>
      <c r="G16" s="83" t="s">
        <v>30</v>
      </c>
      <c r="H16" s="34">
        <v>0.29166666666666669</v>
      </c>
      <c r="I16" s="34" t="s">
        <v>138</v>
      </c>
      <c r="J16" s="34">
        <v>0.70833333333333337</v>
      </c>
      <c r="K16" s="58">
        <v>1.8333333333333333</v>
      </c>
      <c r="L16" s="35">
        <v>1200</v>
      </c>
      <c r="M16" s="71">
        <f t="shared" si="0"/>
        <v>225.29000000000002</v>
      </c>
      <c r="N16" s="73"/>
      <c r="O16" s="73"/>
      <c r="P16" s="46"/>
      <c r="Q16" s="47"/>
      <c r="R16" s="48"/>
      <c r="S16" s="47"/>
      <c r="T16" s="47"/>
      <c r="U16" s="51"/>
      <c r="V16" s="49"/>
      <c r="W16" s="50"/>
      <c r="X16" s="49"/>
      <c r="Y16" s="51"/>
      <c r="Z16" s="49"/>
      <c r="AA16" s="49"/>
      <c r="AB16" s="46">
        <f t="shared" si="1"/>
        <v>1425.29</v>
      </c>
    </row>
    <row r="17" spans="1:28" ht="16.5" customHeight="1">
      <c r="A17" s="88"/>
      <c r="B17" s="79" t="s">
        <v>45</v>
      </c>
      <c r="C17" s="80">
        <v>83276920115</v>
      </c>
      <c r="D17" s="81" t="s">
        <v>5</v>
      </c>
      <c r="E17" s="82">
        <v>44256</v>
      </c>
      <c r="F17" s="83" t="s">
        <v>19</v>
      </c>
      <c r="G17" s="83" t="s">
        <v>20</v>
      </c>
      <c r="H17" s="34">
        <v>0.29166666666666669</v>
      </c>
      <c r="I17" s="34" t="s">
        <v>66</v>
      </c>
      <c r="J17" s="34">
        <v>0.54166666666666663</v>
      </c>
      <c r="K17" s="58">
        <v>1.25</v>
      </c>
      <c r="L17" s="35">
        <v>2600</v>
      </c>
      <c r="M17" s="71">
        <f t="shared" si="0"/>
        <v>225.29000000000002</v>
      </c>
      <c r="N17" s="72"/>
      <c r="O17" s="72"/>
      <c r="P17" s="46"/>
      <c r="Q17" s="47"/>
      <c r="R17" s="48"/>
      <c r="S17" s="47"/>
      <c r="T17" s="47"/>
      <c r="U17" s="51"/>
      <c r="V17" s="49"/>
      <c r="W17" s="50"/>
      <c r="X17" s="49"/>
      <c r="Y17" s="51"/>
      <c r="Z17" s="49"/>
      <c r="AA17" s="49"/>
      <c r="AB17" s="46">
        <f t="shared" si="1"/>
        <v>2825.29</v>
      </c>
    </row>
    <row r="18" spans="1:28" ht="16.5" customHeight="1">
      <c r="A18" s="88"/>
      <c r="B18" s="79" t="s">
        <v>46</v>
      </c>
      <c r="C18" s="80" t="s">
        <v>83</v>
      </c>
      <c r="D18" s="81"/>
      <c r="E18" s="82">
        <v>44327</v>
      </c>
      <c r="F18" s="83" t="s">
        <v>84</v>
      </c>
      <c r="G18" s="83" t="s">
        <v>41</v>
      </c>
      <c r="H18" s="34">
        <v>0.29166666666666669</v>
      </c>
      <c r="I18" s="34" t="s">
        <v>63</v>
      </c>
      <c r="J18" s="34">
        <v>0.70833333333333337</v>
      </c>
      <c r="K18" s="58">
        <v>1.8333333333333333</v>
      </c>
      <c r="L18" s="35">
        <v>1560</v>
      </c>
      <c r="M18" s="71">
        <f t="shared" si="0"/>
        <v>225.29000000000002</v>
      </c>
      <c r="N18" s="72"/>
      <c r="O18" s="72"/>
      <c r="P18" s="46"/>
      <c r="Q18" s="47"/>
      <c r="R18" s="48"/>
      <c r="S18" s="47"/>
      <c r="T18" s="47"/>
      <c r="U18" s="51"/>
      <c r="V18" s="49"/>
      <c r="W18" s="50"/>
      <c r="X18" s="49"/>
      <c r="Y18" s="51"/>
      <c r="Z18" s="49"/>
      <c r="AA18" s="49"/>
      <c r="AB18" s="46">
        <f t="shared" si="1"/>
        <v>1785.29</v>
      </c>
    </row>
    <row r="19" spans="1:28" ht="16.5" customHeight="1">
      <c r="A19" s="88"/>
      <c r="B19" s="79" t="s">
        <v>77</v>
      </c>
      <c r="C19" s="80">
        <v>3864080177</v>
      </c>
      <c r="D19" s="81" t="s">
        <v>5</v>
      </c>
      <c r="E19" s="82">
        <v>44256</v>
      </c>
      <c r="F19" s="83" t="s">
        <v>37</v>
      </c>
      <c r="G19" s="83" t="s">
        <v>30</v>
      </c>
      <c r="H19" s="34">
        <v>0.27083333333333331</v>
      </c>
      <c r="I19" s="32" t="s">
        <v>65</v>
      </c>
      <c r="J19" s="34">
        <v>0.6875</v>
      </c>
      <c r="K19" s="58">
        <v>1.8333333333333333</v>
      </c>
      <c r="L19" s="35">
        <v>1200</v>
      </c>
      <c r="M19" s="71">
        <f t="shared" si="0"/>
        <v>225.29000000000002</v>
      </c>
      <c r="N19" s="72"/>
      <c r="O19" s="72"/>
      <c r="P19" s="46"/>
      <c r="Q19" s="47"/>
      <c r="R19" s="48"/>
      <c r="S19" s="47"/>
      <c r="T19" s="47"/>
      <c r="U19" s="51"/>
      <c r="V19" s="49"/>
      <c r="W19" s="50"/>
      <c r="X19" s="49"/>
      <c r="Y19" s="51"/>
      <c r="Z19" s="49"/>
      <c r="AA19" s="49"/>
      <c r="AB19" s="46">
        <f t="shared" si="1"/>
        <v>1425.29</v>
      </c>
    </row>
    <row r="20" spans="1:28" ht="16.5" customHeight="1">
      <c r="A20" s="88"/>
      <c r="B20" s="79" t="s">
        <v>46</v>
      </c>
      <c r="C20" s="80">
        <v>70354126113</v>
      </c>
      <c r="D20" s="81"/>
      <c r="E20" s="82">
        <v>44488</v>
      </c>
      <c r="F20" s="83" t="s">
        <v>127</v>
      </c>
      <c r="G20" s="83" t="s">
        <v>41</v>
      </c>
      <c r="H20" s="84">
        <v>0.27083333333333331</v>
      </c>
      <c r="I20" s="32" t="s">
        <v>63</v>
      </c>
      <c r="J20" s="34">
        <v>0.6875</v>
      </c>
      <c r="K20" s="58">
        <v>1.8333333333333333</v>
      </c>
      <c r="L20" s="35">
        <v>1300</v>
      </c>
      <c r="M20" s="71">
        <f t="shared" si="0"/>
        <v>225.29000000000002</v>
      </c>
      <c r="N20" s="72"/>
      <c r="O20" s="72"/>
      <c r="P20" s="46"/>
      <c r="Q20" s="47"/>
      <c r="R20" s="48"/>
      <c r="S20" s="47"/>
      <c r="T20" s="47"/>
      <c r="U20" s="51"/>
      <c r="V20" s="49"/>
      <c r="W20" s="50"/>
      <c r="X20" s="49"/>
      <c r="Y20" s="51"/>
      <c r="Z20" s="49"/>
      <c r="AA20" s="49"/>
      <c r="AB20" s="46">
        <f t="shared" si="1"/>
        <v>1525.29</v>
      </c>
    </row>
    <row r="21" spans="1:28" ht="16.5" customHeight="1">
      <c r="A21" s="88"/>
      <c r="B21" s="79" t="s">
        <v>46</v>
      </c>
      <c r="C21" s="80">
        <v>6297774110</v>
      </c>
      <c r="D21" s="81" t="s">
        <v>5</v>
      </c>
      <c r="E21" s="82">
        <v>44256</v>
      </c>
      <c r="F21" s="83" t="s">
        <v>25</v>
      </c>
      <c r="G21" s="83" t="s">
        <v>26</v>
      </c>
      <c r="H21" s="34">
        <v>0.29166666666666669</v>
      </c>
      <c r="I21" s="32" t="s">
        <v>63</v>
      </c>
      <c r="J21" s="34">
        <v>0.70833333333333337</v>
      </c>
      <c r="K21" s="58">
        <v>1.8333333333333333</v>
      </c>
      <c r="L21" s="35">
        <v>1150</v>
      </c>
      <c r="M21" s="71">
        <f t="shared" si="0"/>
        <v>225.29000000000002</v>
      </c>
      <c r="N21" s="72"/>
      <c r="O21" s="72"/>
      <c r="P21" s="46"/>
      <c r="Q21" s="47"/>
      <c r="R21" s="48"/>
      <c r="S21" s="47"/>
      <c r="T21" s="47"/>
      <c r="U21" s="51"/>
      <c r="V21" s="49"/>
      <c r="W21" s="50"/>
      <c r="X21" s="49"/>
      <c r="Y21" s="51"/>
      <c r="Z21" s="49"/>
      <c r="AA21" s="49"/>
      <c r="AB21" s="46">
        <f t="shared" si="1"/>
        <v>1375.29</v>
      </c>
    </row>
    <row r="22" spans="1:28" ht="16.5" customHeight="1">
      <c r="A22" s="88"/>
      <c r="B22" s="79" t="s">
        <v>77</v>
      </c>
      <c r="C22" s="80">
        <v>3008625126</v>
      </c>
      <c r="D22" s="81" t="s">
        <v>5</v>
      </c>
      <c r="E22" s="82">
        <v>44256</v>
      </c>
      <c r="F22" s="83" t="s">
        <v>38</v>
      </c>
      <c r="G22" s="83" t="s">
        <v>30</v>
      </c>
      <c r="H22" s="34">
        <v>0.375</v>
      </c>
      <c r="I22" s="32" t="s">
        <v>82</v>
      </c>
      <c r="J22" s="34">
        <v>0.79166666666666663</v>
      </c>
      <c r="K22" s="58">
        <v>1.8333333333333333</v>
      </c>
      <c r="L22" s="35">
        <v>1200</v>
      </c>
      <c r="M22" s="71">
        <f t="shared" si="0"/>
        <v>225.29000000000002</v>
      </c>
      <c r="N22" s="72"/>
      <c r="O22" s="72"/>
      <c r="P22" s="46"/>
      <c r="Q22" s="47"/>
      <c r="R22" s="48"/>
      <c r="S22" s="47"/>
      <c r="T22" s="47"/>
      <c r="U22" s="51"/>
      <c r="V22" s="49"/>
      <c r="W22" s="50"/>
      <c r="X22" s="49"/>
      <c r="Y22" s="51"/>
      <c r="Z22" s="49"/>
      <c r="AA22" s="49"/>
      <c r="AB22" s="46">
        <f t="shared" si="1"/>
        <v>1425.29</v>
      </c>
    </row>
    <row r="23" spans="1:28" ht="16.5" customHeight="1">
      <c r="A23" s="88"/>
      <c r="B23" s="79" t="s">
        <v>45</v>
      </c>
      <c r="C23" s="80" t="s">
        <v>85</v>
      </c>
      <c r="D23" s="81"/>
      <c r="E23" s="82">
        <v>44298</v>
      </c>
      <c r="F23" s="83" t="s">
        <v>86</v>
      </c>
      <c r="G23" s="83" t="s">
        <v>87</v>
      </c>
      <c r="H23" s="34">
        <v>0.28125</v>
      </c>
      <c r="I23" s="32" t="s">
        <v>88</v>
      </c>
      <c r="J23" s="34">
        <v>0.54166666666666663</v>
      </c>
      <c r="K23" s="58">
        <v>1.25</v>
      </c>
      <c r="L23" s="35">
        <v>8000</v>
      </c>
      <c r="M23" s="71">
        <f t="shared" si="0"/>
        <v>225.29000000000002</v>
      </c>
      <c r="N23" s="72"/>
      <c r="O23" s="72"/>
      <c r="P23" s="46"/>
      <c r="Q23" s="47"/>
      <c r="R23" s="48"/>
      <c r="S23" s="47"/>
      <c r="T23" s="47"/>
      <c r="U23" s="51"/>
      <c r="V23" s="49"/>
      <c r="W23" s="50"/>
      <c r="X23" s="49"/>
      <c r="Y23" s="51"/>
      <c r="Z23" s="49"/>
      <c r="AA23" s="49"/>
      <c r="AB23" s="46">
        <f t="shared" si="1"/>
        <v>8225.2900000000009</v>
      </c>
    </row>
    <row r="24" spans="1:28" ht="16.5" customHeight="1">
      <c r="A24" s="88"/>
      <c r="B24" s="79" t="s">
        <v>46</v>
      </c>
      <c r="C24" s="85">
        <v>93319215191</v>
      </c>
      <c r="D24" s="81"/>
      <c r="E24" s="82">
        <v>44263</v>
      </c>
      <c r="F24" s="83" t="s">
        <v>68</v>
      </c>
      <c r="G24" s="86" t="s">
        <v>120</v>
      </c>
      <c r="H24" s="34">
        <v>0.29166666666666669</v>
      </c>
      <c r="I24" s="32" t="s">
        <v>89</v>
      </c>
      <c r="J24" s="34">
        <v>0.7416666666666667</v>
      </c>
      <c r="K24" s="58">
        <v>1.8333333333333333</v>
      </c>
      <c r="L24" s="59">
        <v>4040</v>
      </c>
      <c r="M24" s="74">
        <f>1107*20%</f>
        <v>221.4</v>
      </c>
      <c r="N24" s="75" t="s">
        <v>69</v>
      </c>
      <c r="O24" s="72"/>
      <c r="P24" s="70">
        <v>808</v>
      </c>
      <c r="Q24" s="47"/>
      <c r="R24" s="48"/>
      <c r="S24" s="47"/>
      <c r="T24" s="47"/>
      <c r="U24" s="51"/>
      <c r="V24" s="49"/>
      <c r="W24" s="50"/>
      <c r="X24" s="49"/>
      <c r="Y24" s="51"/>
      <c r="Z24" s="49"/>
      <c r="AA24" s="49"/>
      <c r="AB24" s="46">
        <f t="shared" si="1"/>
        <v>5069.3999999999996</v>
      </c>
    </row>
    <row r="25" spans="1:28" ht="16.5" customHeight="1">
      <c r="A25" s="88"/>
      <c r="B25" s="79" t="s">
        <v>45</v>
      </c>
      <c r="C25" s="87">
        <v>500555032175</v>
      </c>
      <c r="D25" s="81" t="s">
        <v>5</v>
      </c>
      <c r="E25" s="82">
        <v>44256</v>
      </c>
      <c r="F25" s="83" t="s">
        <v>28</v>
      </c>
      <c r="G25" s="83" t="s">
        <v>29</v>
      </c>
      <c r="H25" s="34">
        <v>0.28125</v>
      </c>
      <c r="I25" s="34" t="s">
        <v>66</v>
      </c>
      <c r="J25" s="34">
        <v>0.54166666666666663</v>
      </c>
      <c r="K25" s="58">
        <v>1.25</v>
      </c>
      <c r="L25" s="35">
        <v>2600</v>
      </c>
      <c r="M25" s="71">
        <f>1126*20%</f>
        <v>225.20000000000002</v>
      </c>
      <c r="N25" s="72"/>
      <c r="O25" s="72"/>
      <c r="P25" s="46"/>
      <c r="Q25" s="47"/>
      <c r="R25" s="48"/>
      <c r="S25" s="47"/>
      <c r="T25" s="47"/>
      <c r="U25" s="51"/>
      <c r="V25" s="49"/>
      <c r="W25" s="50"/>
      <c r="X25" s="49"/>
      <c r="Y25" s="51"/>
      <c r="Z25" s="49"/>
      <c r="AA25" s="49"/>
      <c r="AB25" s="46">
        <f t="shared" si="1"/>
        <v>2825.2</v>
      </c>
    </row>
    <row r="26" spans="1:28" ht="16.5" customHeight="1">
      <c r="A26" s="88"/>
      <c r="B26" s="79" t="s">
        <v>44</v>
      </c>
      <c r="C26" s="80">
        <v>810412179</v>
      </c>
      <c r="D26" s="81" t="s">
        <v>5</v>
      </c>
      <c r="E26" s="82">
        <v>44279</v>
      </c>
      <c r="F26" s="83" t="s">
        <v>17</v>
      </c>
      <c r="G26" s="83" t="s">
        <v>18</v>
      </c>
      <c r="H26" s="34">
        <v>0.29166666666666669</v>
      </c>
      <c r="I26" s="32" t="s">
        <v>65</v>
      </c>
      <c r="J26" s="34">
        <v>0.70833333333333337</v>
      </c>
      <c r="K26" s="58">
        <v>1.8333333333333333</v>
      </c>
      <c r="L26" s="35">
        <v>2200</v>
      </c>
      <c r="M26" s="71">
        <f>1126*20%</f>
        <v>225.20000000000002</v>
      </c>
      <c r="N26" s="72"/>
      <c r="O26" s="72"/>
      <c r="P26" s="46"/>
      <c r="Q26" s="47"/>
      <c r="R26" s="48"/>
      <c r="S26" s="47"/>
      <c r="T26" s="47"/>
      <c r="U26" s="51"/>
      <c r="V26" s="49"/>
      <c r="W26" s="50"/>
      <c r="X26" s="49"/>
      <c r="Y26" s="51"/>
      <c r="Z26" s="49"/>
      <c r="AA26" s="49"/>
      <c r="AB26" s="46">
        <f t="shared" si="1"/>
        <v>2425.1999999999998</v>
      </c>
    </row>
    <row r="27" spans="1:28" ht="16.5" customHeight="1">
      <c r="A27" s="88">
        <v>1</v>
      </c>
      <c r="B27" s="79" t="s">
        <v>77</v>
      </c>
      <c r="C27" s="80" t="s">
        <v>112</v>
      </c>
      <c r="D27" s="81"/>
      <c r="E27" s="82">
        <v>44424</v>
      </c>
      <c r="F27" s="83" t="s">
        <v>113</v>
      </c>
      <c r="G27" s="83" t="s">
        <v>30</v>
      </c>
      <c r="H27" s="34">
        <v>0.27083333333333331</v>
      </c>
      <c r="I27" s="32" t="s">
        <v>114</v>
      </c>
      <c r="J27" s="34">
        <v>0.6875</v>
      </c>
      <c r="K27" s="58">
        <v>1.8333333333333333</v>
      </c>
      <c r="L27" s="35">
        <v>1200</v>
      </c>
      <c r="M27" s="71">
        <v>225.29</v>
      </c>
      <c r="N27" s="72"/>
      <c r="O27" s="72"/>
      <c r="P27" s="46"/>
      <c r="Q27" s="47"/>
      <c r="R27" s="48"/>
      <c r="S27" s="47"/>
      <c r="T27" s="47"/>
      <c r="U27" s="51"/>
      <c r="V27" s="49"/>
      <c r="W27" s="50"/>
      <c r="X27" s="49"/>
      <c r="Y27" s="51"/>
      <c r="Z27" s="49"/>
      <c r="AA27" s="49"/>
      <c r="AB27" s="46">
        <f t="shared" si="1"/>
        <v>1425.29</v>
      </c>
    </row>
    <row r="28" spans="1:28" ht="16.5" customHeight="1">
      <c r="A28" s="88"/>
      <c r="B28" s="79" t="s">
        <v>45</v>
      </c>
      <c r="C28" s="80">
        <v>70386207119</v>
      </c>
      <c r="D28" s="81" t="s">
        <v>5</v>
      </c>
      <c r="E28" s="82">
        <v>44256</v>
      </c>
      <c r="F28" s="83" t="s">
        <v>23</v>
      </c>
      <c r="G28" s="83" t="s">
        <v>24</v>
      </c>
      <c r="H28" s="34">
        <v>0.28125</v>
      </c>
      <c r="I28" s="34" t="s">
        <v>66</v>
      </c>
      <c r="J28" s="34">
        <v>0.54166666666666663</v>
      </c>
      <c r="K28" s="58">
        <v>1.25</v>
      </c>
      <c r="L28" s="35">
        <v>2600</v>
      </c>
      <c r="M28" s="71">
        <f>1126.45*20%</f>
        <v>225.29000000000002</v>
      </c>
      <c r="N28" s="72"/>
      <c r="O28" s="72"/>
      <c r="P28" s="46"/>
      <c r="Q28" s="47"/>
      <c r="R28" s="48"/>
      <c r="S28" s="47"/>
      <c r="T28" s="47"/>
      <c r="U28" s="51"/>
      <c r="V28" s="49"/>
      <c r="W28" s="50"/>
      <c r="X28" s="49"/>
      <c r="Y28" s="51"/>
      <c r="Z28" s="49"/>
      <c r="AA28" s="49"/>
      <c r="AB28" s="46">
        <f t="shared" si="1"/>
        <v>2825.29</v>
      </c>
    </row>
    <row r="29" spans="1:28" ht="16.5" customHeight="1">
      <c r="A29" s="88"/>
      <c r="B29" s="79" t="s">
        <v>77</v>
      </c>
      <c r="C29" s="80">
        <v>38176328863</v>
      </c>
      <c r="D29" s="81"/>
      <c r="E29" s="82">
        <v>44487</v>
      </c>
      <c r="F29" s="83" t="s">
        <v>128</v>
      </c>
      <c r="G29" s="83" t="s">
        <v>30</v>
      </c>
      <c r="H29" s="34">
        <v>0.29166666666666669</v>
      </c>
      <c r="I29" s="32" t="s">
        <v>63</v>
      </c>
      <c r="J29" s="34">
        <v>0.70833333333333337</v>
      </c>
      <c r="K29" s="58">
        <v>1.8333333333333333</v>
      </c>
      <c r="L29" s="35">
        <v>1200</v>
      </c>
      <c r="M29" s="71">
        <f>1126.45*20%</f>
        <v>225.29000000000002</v>
      </c>
      <c r="N29" s="72"/>
      <c r="O29" s="72"/>
      <c r="P29" s="46"/>
      <c r="Q29" s="47"/>
      <c r="R29" s="48"/>
      <c r="S29" s="47"/>
      <c r="T29" s="47"/>
      <c r="U29" s="51"/>
      <c r="V29" s="49"/>
      <c r="W29" s="50"/>
      <c r="X29" s="49"/>
      <c r="Y29" s="51"/>
      <c r="Z29" s="49"/>
      <c r="AA29" s="49"/>
      <c r="AB29" s="46">
        <f t="shared" si="1"/>
        <v>1425.29</v>
      </c>
    </row>
    <row r="30" spans="1:28" ht="16.5" customHeight="1">
      <c r="A30" s="88"/>
      <c r="B30" s="79" t="s">
        <v>46</v>
      </c>
      <c r="C30" s="80">
        <v>148655017</v>
      </c>
      <c r="D30" s="81" t="s">
        <v>5</v>
      </c>
      <c r="E30" s="82">
        <v>44256</v>
      </c>
      <c r="F30" s="83" t="s">
        <v>21</v>
      </c>
      <c r="G30" s="83" t="s">
        <v>62</v>
      </c>
      <c r="H30" s="34">
        <v>0.29166666666666669</v>
      </c>
      <c r="I30" s="32" t="s">
        <v>89</v>
      </c>
      <c r="J30" s="34">
        <v>0.7416666666666667</v>
      </c>
      <c r="K30" s="58">
        <v>1.8333333333333333</v>
      </c>
      <c r="L30" s="35">
        <v>3250.11</v>
      </c>
      <c r="M30" s="74">
        <v>238.8</v>
      </c>
      <c r="N30" s="73"/>
      <c r="O30" s="73"/>
      <c r="P30" s="46"/>
      <c r="Q30" s="47"/>
      <c r="R30" s="48"/>
      <c r="S30" s="47"/>
      <c r="T30" s="47"/>
      <c r="U30" s="51"/>
      <c r="V30" s="49"/>
      <c r="W30" s="50"/>
      <c r="X30" s="49"/>
      <c r="Y30" s="51"/>
      <c r="Z30" s="49"/>
      <c r="AA30" s="49"/>
      <c r="AB30" s="46">
        <f t="shared" si="1"/>
        <v>3488.9100000000003</v>
      </c>
    </row>
    <row r="31" spans="1:28" ht="16.5" customHeight="1">
      <c r="A31" s="88"/>
      <c r="B31" s="79" t="s">
        <v>77</v>
      </c>
      <c r="C31" s="80" t="s">
        <v>130</v>
      </c>
      <c r="D31" s="81"/>
      <c r="E31" s="82">
        <v>44487</v>
      </c>
      <c r="F31" s="83" t="s">
        <v>129</v>
      </c>
      <c r="G31" s="83" t="s">
        <v>131</v>
      </c>
      <c r="H31" s="34">
        <v>0.29166666666666669</v>
      </c>
      <c r="I31" s="32" t="s">
        <v>63</v>
      </c>
      <c r="J31" s="34">
        <v>0.70833333333333337</v>
      </c>
      <c r="K31" s="58">
        <v>1.8333333333333333</v>
      </c>
      <c r="L31" s="35">
        <v>1200</v>
      </c>
      <c r="M31" s="71">
        <f>1126.45*20%</f>
        <v>225.29000000000002</v>
      </c>
      <c r="N31" s="73"/>
      <c r="O31" s="73"/>
      <c r="P31" s="46"/>
      <c r="Q31" s="47"/>
      <c r="R31" s="48"/>
      <c r="S31" s="47"/>
      <c r="T31" s="47"/>
      <c r="U31" s="51"/>
      <c r="V31" s="49"/>
      <c r="W31" s="50"/>
      <c r="X31" s="49"/>
      <c r="Y31" s="51"/>
      <c r="Z31" s="49"/>
      <c r="AA31" s="49"/>
      <c r="AB31" s="46">
        <f t="shared" si="1"/>
        <v>1425.29</v>
      </c>
    </row>
    <row r="32" spans="1:28" ht="16.5" customHeight="1">
      <c r="A32" s="88">
        <v>1</v>
      </c>
      <c r="B32" s="79" t="s">
        <v>43</v>
      </c>
      <c r="C32" s="80">
        <v>5583477113</v>
      </c>
      <c r="D32" s="81" t="s">
        <v>5</v>
      </c>
      <c r="E32" s="82">
        <v>44256</v>
      </c>
      <c r="F32" s="83" t="s">
        <v>33</v>
      </c>
      <c r="G32" s="83" t="s">
        <v>90</v>
      </c>
      <c r="H32" s="34">
        <v>0.29166666666666669</v>
      </c>
      <c r="I32" s="32" t="s">
        <v>63</v>
      </c>
      <c r="J32" s="34">
        <v>0.70833333333333337</v>
      </c>
      <c r="K32" s="58">
        <v>1.8333333333333333</v>
      </c>
      <c r="L32" s="35">
        <v>1250</v>
      </c>
      <c r="M32" s="71">
        <f t="shared" ref="M32:M39" si="2">1126.45*20%</f>
        <v>225.29000000000002</v>
      </c>
      <c r="N32" s="73"/>
      <c r="O32" s="73"/>
      <c r="P32" s="22"/>
      <c r="Q32" s="22"/>
      <c r="R32" s="22"/>
      <c r="S32" s="52"/>
      <c r="T32" s="54"/>
      <c r="U32" s="22"/>
      <c r="V32" s="60"/>
      <c r="W32" s="22"/>
      <c r="X32" s="60"/>
      <c r="Y32" s="22"/>
      <c r="Z32" s="60"/>
      <c r="AA32" s="22"/>
      <c r="AB32" s="46">
        <f t="shared" si="1"/>
        <v>1475.29</v>
      </c>
    </row>
    <row r="33" spans="1:28" ht="16.5" customHeight="1">
      <c r="A33" s="88">
        <v>1</v>
      </c>
      <c r="B33" s="79" t="s">
        <v>77</v>
      </c>
      <c r="C33" s="80">
        <v>5911118106</v>
      </c>
      <c r="D33" s="81" t="s">
        <v>5</v>
      </c>
      <c r="E33" s="82">
        <v>44256</v>
      </c>
      <c r="F33" s="83" t="s">
        <v>39</v>
      </c>
      <c r="G33" s="83" t="s">
        <v>30</v>
      </c>
      <c r="H33" s="34">
        <v>0.27083333333333331</v>
      </c>
      <c r="I33" s="32" t="s">
        <v>65</v>
      </c>
      <c r="J33" s="34">
        <v>0.6875</v>
      </c>
      <c r="K33" s="58">
        <v>1.8333333333333333</v>
      </c>
      <c r="L33" s="35">
        <v>1200</v>
      </c>
      <c r="M33" s="71">
        <f t="shared" si="2"/>
        <v>225.29000000000002</v>
      </c>
      <c r="N33" s="72"/>
      <c r="O33" s="72"/>
      <c r="P33" s="22"/>
      <c r="Q33" s="61"/>
      <c r="R33" s="13"/>
      <c r="S33" s="53"/>
      <c r="T33" s="54"/>
      <c r="U33" s="22"/>
      <c r="V33" s="60"/>
      <c r="W33" s="62"/>
      <c r="X33" s="60"/>
      <c r="Y33" s="22"/>
      <c r="Z33" s="60"/>
      <c r="AA33" s="22"/>
      <c r="AB33" s="46">
        <f t="shared" si="1"/>
        <v>1425.29</v>
      </c>
    </row>
    <row r="34" spans="1:28" ht="16.5" customHeight="1">
      <c r="A34" s="88">
        <v>1</v>
      </c>
      <c r="B34" s="79" t="s">
        <v>43</v>
      </c>
      <c r="C34" s="80" t="s">
        <v>91</v>
      </c>
      <c r="D34" s="81"/>
      <c r="E34" s="82">
        <v>44305</v>
      </c>
      <c r="F34" s="83" t="s">
        <v>92</v>
      </c>
      <c r="G34" s="83" t="s">
        <v>15</v>
      </c>
      <c r="H34" s="34">
        <v>0.3</v>
      </c>
      <c r="I34" s="32" t="s">
        <v>93</v>
      </c>
      <c r="J34" s="34">
        <v>0.75</v>
      </c>
      <c r="K34" s="58">
        <v>1.8333333333333333</v>
      </c>
      <c r="L34" s="35">
        <v>1700</v>
      </c>
      <c r="M34" s="71">
        <f t="shared" si="2"/>
        <v>225.29000000000002</v>
      </c>
      <c r="N34" s="72"/>
      <c r="O34" s="72"/>
      <c r="P34" s="22"/>
      <c r="Q34" s="22"/>
      <c r="R34" s="22"/>
      <c r="S34" s="53"/>
      <c r="T34" s="54"/>
      <c r="U34" s="22"/>
      <c r="V34" s="60"/>
      <c r="W34" s="22"/>
      <c r="X34" s="60"/>
      <c r="Y34" s="22"/>
      <c r="Z34" s="60"/>
      <c r="AA34" s="22"/>
      <c r="AB34" s="46">
        <f t="shared" si="1"/>
        <v>1925.29</v>
      </c>
    </row>
    <row r="35" spans="1:28" ht="16.5" customHeight="1">
      <c r="A35" s="88">
        <v>1</v>
      </c>
      <c r="B35" s="79" t="s">
        <v>77</v>
      </c>
      <c r="C35" s="80">
        <v>3156474185</v>
      </c>
      <c r="D35" s="81" t="s">
        <v>5</v>
      </c>
      <c r="E35" s="82">
        <v>44256</v>
      </c>
      <c r="F35" s="83" t="s">
        <v>32</v>
      </c>
      <c r="G35" s="83" t="s">
        <v>30</v>
      </c>
      <c r="H35" s="34">
        <v>0.27083333333333331</v>
      </c>
      <c r="I35" s="32" t="s">
        <v>63</v>
      </c>
      <c r="J35" s="34">
        <v>0.6875</v>
      </c>
      <c r="K35" s="58">
        <v>1.8333333333333333</v>
      </c>
      <c r="L35" s="35">
        <v>1200</v>
      </c>
      <c r="M35" s="71">
        <f t="shared" si="2"/>
        <v>225.29000000000002</v>
      </c>
      <c r="N35" s="72"/>
      <c r="O35" s="72"/>
      <c r="P35" s="22"/>
      <c r="Q35" s="22"/>
      <c r="R35" s="22"/>
      <c r="S35" s="53"/>
      <c r="T35" s="54"/>
      <c r="U35" s="22"/>
      <c r="V35" s="60"/>
      <c r="W35" s="22"/>
      <c r="X35" s="60"/>
      <c r="Y35" s="22"/>
      <c r="Z35" s="60"/>
      <c r="AA35" s="22"/>
      <c r="AB35" s="46">
        <f t="shared" si="1"/>
        <v>1425.29</v>
      </c>
    </row>
    <row r="36" spans="1:28" ht="16.5" customHeight="1">
      <c r="A36" s="88">
        <v>1</v>
      </c>
      <c r="B36" s="79" t="s">
        <v>46</v>
      </c>
      <c r="C36" s="85">
        <v>70169820173</v>
      </c>
      <c r="D36" s="81"/>
      <c r="E36" s="82">
        <v>44263</v>
      </c>
      <c r="F36" s="83" t="s">
        <v>48</v>
      </c>
      <c r="G36" s="86" t="s">
        <v>41</v>
      </c>
      <c r="H36" s="36">
        <v>0.27083333333333331</v>
      </c>
      <c r="I36" s="33" t="s">
        <v>94</v>
      </c>
      <c r="J36" s="36">
        <v>0.6875</v>
      </c>
      <c r="K36" s="58">
        <v>1.8333333333333333</v>
      </c>
      <c r="L36" s="59">
        <v>1560</v>
      </c>
      <c r="M36" s="71">
        <f t="shared" si="2"/>
        <v>225.29000000000002</v>
      </c>
      <c r="N36" s="72"/>
      <c r="O36" s="72"/>
      <c r="P36" s="60"/>
      <c r="Q36" s="60"/>
      <c r="R36" s="22"/>
      <c r="S36" s="53"/>
      <c r="T36" s="54"/>
      <c r="U36" s="22"/>
      <c r="V36" s="60"/>
      <c r="W36" s="22"/>
      <c r="X36" s="60"/>
      <c r="Y36" s="22"/>
      <c r="Z36" s="60"/>
      <c r="AA36" s="22"/>
      <c r="AB36" s="46">
        <f t="shared" si="1"/>
        <v>1785.29</v>
      </c>
    </row>
    <row r="37" spans="1:28" ht="16.5" customHeight="1">
      <c r="A37" s="88">
        <v>1</v>
      </c>
      <c r="B37" s="79" t="s">
        <v>77</v>
      </c>
      <c r="C37" s="80">
        <v>4434391178</v>
      </c>
      <c r="D37" s="81" t="s">
        <v>5</v>
      </c>
      <c r="E37" s="82">
        <v>44256</v>
      </c>
      <c r="F37" s="83" t="s">
        <v>36</v>
      </c>
      <c r="G37" s="83" t="s">
        <v>30</v>
      </c>
      <c r="H37" s="34">
        <v>0.29166666666666669</v>
      </c>
      <c r="I37" s="32" t="s">
        <v>95</v>
      </c>
      <c r="J37" s="34">
        <v>0.70833333333333337</v>
      </c>
      <c r="K37" s="58">
        <v>1.8333333333333333</v>
      </c>
      <c r="L37" s="35">
        <v>1200</v>
      </c>
      <c r="M37" s="71">
        <f t="shared" si="2"/>
        <v>225.29000000000002</v>
      </c>
      <c r="N37" s="73"/>
      <c r="O37" s="73"/>
      <c r="P37" s="60"/>
      <c r="Q37" s="22"/>
      <c r="R37" s="22"/>
      <c r="S37" s="53"/>
      <c r="T37" s="54"/>
      <c r="U37" s="22"/>
      <c r="V37" s="60"/>
      <c r="W37" s="22"/>
      <c r="X37" s="60"/>
      <c r="Y37" s="22"/>
      <c r="Z37" s="60"/>
      <c r="AA37" s="22"/>
      <c r="AB37" s="46">
        <f t="shared" si="1"/>
        <v>1425.29</v>
      </c>
    </row>
    <row r="38" spans="1:28" ht="16.5" customHeight="1">
      <c r="A38" s="88">
        <v>1</v>
      </c>
      <c r="B38" s="79" t="s">
        <v>46</v>
      </c>
      <c r="C38" s="80">
        <v>4262710173</v>
      </c>
      <c r="D38" s="81" t="s">
        <v>5</v>
      </c>
      <c r="E38" s="82">
        <v>44256</v>
      </c>
      <c r="F38" s="83" t="s">
        <v>40</v>
      </c>
      <c r="G38" s="83" t="s">
        <v>41</v>
      </c>
      <c r="H38" s="34">
        <v>0.3125</v>
      </c>
      <c r="I38" s="32" t="s">
        <v>65</v>
      </c>
      <c r="J38" s="34">
        <v>0.72916666666666663</v>
      </c>
      <c r="K38" s="58">
        <v>1.8333333333333333</v>
      </c>
      <c r="L38" s="35">
        <v>1560</v>
      </c>
      <c r="M38" s="71">
        <f t="shared" si="2"/>
        <v>225.29000000000002</v>
      </c>
      <c r="N38" s="72"/>
      <c r="O38" s="72"/>
      <c r="P38" s="22"/>
      <c r="Q38" s="22"/>
      <c r="R38" s="22"/>
      <c r="S38" s="53"/>
      <c r="T38" s="54"/>
      <c r="U38" s="22"/>
      <c r="V38" s="60"/>
      <c r="W38" s="22"/>
      <c r="X38" s="60"/>
      <c r="Y38" s="22"/>
      <c r="Z38" s="60"/>
      <c r="AA38" s="22"/>
      <c r="AB38" s="46">
        <f t="shared" si="1"/>
        <v>1785.29</v>
      </c>
    </row>
    <row r="39" spans="1:28" ht="16.5" customHeight="1">
      <c r="A39" s="88">
        <v>1</v>
      </c>
      <c r="B39" s="79" t="s">
        <v>46</v>
      </c>
      <c r="C39" s="80" t="s">
        <v>96</v>
      </c>
      <c r="D39" s="81"/>
      <c r="E39" s="82">
        <v>44326</v>
      </c>
      <c r="F39" s="83" t="s">
        <v>97</v>
      </c>
      <c r="G39" s="83" t="s">
        <v>41</v>
      </c>
      <c r="H39" s="34">
        <v>0.27083333333333331</v>
      </c>
      <c r="I39" s="32" t="s">
        <v>64</v>
      </c>
      <c r="J39" s="34">
        <v>0.6875</v>
      </c>
      <c r="K39" s="58">
        <v>1.8333333333333333</v>
      </c>
      <c r="L39" s="35">
        <v>1560</v>
      </c>
      <c r="M39" s="71">
        <f t="shared" si="2"/>
        <v>225.29000000000002</v>
      </c>
      <c r="N39" s="72"/>
      <c r="O39" s="72"/>
      <c r="P39" s="22"/>
      <c r="Q39" s="22"/>
      <c r="R39" s="22"/>
      <c r="S39" s="53"/>
      <c r="T39" s="54"/>
      <c r="U39" s="22"/>
      <c r="V39" s="60"/>
      <c r="W39" s="22"/>
      <c r="X39" s="60"/>
      <c r="Y39" s="22"/>
      <c r="Z39" s="60"/>
      <c r="AA39" s="22"/>
      <c r="AB39" s="46">
        <f t="shared" si="1"/>
        <v>1785.29</v>
      </c>
    </row>
    <row r="40" spans="1:28" ht="16.5" customHeight="1">
      <c r="A40" s="88"/>
      <c r="B40" s="79" t="s">
        <v>46</v>
      </c>
      <c r="C40" s="80" t="s">
        <v>115</v>
      </c>
      <c r="D40" s="81"/>
      <c r="E40" s="82">
        <v>44424</v>
      </c>
      <c r="F40" s="83" t="s">
        <v>116</v>
      </c>
      <c r="G40" s="83" t="s">
        <v>62</v>
      </c>
      <c r="H40" s="34">
        <v>0.375</v>
      </c>
      <c r="I40" s="32" t="s">
        <v>82</v>
      </c>
      <c r="J40" s="34">
        <v>0.79166666666666663</v>
      </c>
      <c r="K40" s="58">
        <v>1.8333333333333333</v>
      </c>
      <c r="L40" s="35">
        <v>3250.11</v>
      </c>
      <c r="M40" s="74">
        <v>238.8</v>
      </c>
      <c r="N40" s="72"/>
      <c r="O40" s="72"/>
      <c r="P40" s="22"/>
      <c r="Q40" s="22"/>
      <c r="R40" s="22"/>
      <c r="S40" s="53"/>
      <c r="T40" s="54"/>
      <c r="U40" s="22"/>
      <c r="V40" s="60"/>
      <c r="W40" s="22"/>
      <c r="X40" s="60"/>
      <c r="Y40" s="22"/>
      <c r="Z40" s="60"/>
      <c r="AA40" s="22"/>
      <c r="AB40" s="46">
        <f t="shared" si="1"/>
        <v>3488.9100000000003</v>
      </c>
    </row>
    <row r="41" spans="1:28" ht="16.5" customHeight="1">
      <c r="A41" s="88">
        <v>1</v>
      </c>
      <c r="B41" s="79" t="s">
        <v>43</v>
      </c>
      <c r="C41" s="80" t="s">
        <v>98</v>
      </c>
      <c r="D41" s="81"/>
      <c r="E41" s="82">
        <v>44349</v>
      </c>
      <c r="F41" s="83" t="s">
        <v>99</v>
      </c>
      <c r="G41" s="83" t="s">
        <v>100</v>
      </c>
      <c r="H41" s="34">
        <v>0.3125</v>
      </c>
      <c r="I41" s="34" t="s">
        <v>95</v>
      </c>
      <c r="J41" s="34">
        <v>0.72916666666666663</v>
      </c>
      <c r="K41" s="58">
        <v>1.8333333333333333</v>
      </c>
      <c r="L41" s="35">
        <v>1700</v>
      </c>
      <c r="M41" s="71">
        <v>225.29</v>
      </c>
      <c r="N41" s="72"/>
      <c r="O41" s="72"/>
      <c r="P41" s="22"/>
      <c r="Q41" s="22"/>
      <c r="R41" s="22"/>
      <c r="S41" s="53"/>
      <c r="T41" s="54"/>
      <c r="U41" s="22"/>
      <c r="V41" s="60"/>
      <c r="W41" s="22"/>
      <c r="X41" s="60"/>
      <c r="Y41" s="22"/>
      <c r="Z41" s="60"/>
      <c r="AA41" s="22"/>
      <c r="AB41" s="46">
        <f t="shared" si="1"/>
        <v>1925.29</v>
      </c>
    </row>
    <row r="42" spans="1:28" ht="16.5" customHeight="1">
      <c r="A42" s="88"/>
      <c r="B42" s="79" t="s">
        <v>77</v>
      </c>
      <c r="C42" s="80">
        <v>4780907144</v>
      </c>
      <c r="D42" s="81"/>
      <c r="E42" s="82">
        <v>44494</v>
      </c>
      <c r="F42" s="83" t="s">
        <v>141</v>
      </c>
      <c r="G42" s="83" t="s">
        <v>30</v>
      </c>
      <c r="H42" s="34">
        <v>0.375</v>
      </c>
      <c r="I42" s="34" t="s">
        <v>95</v>
      </c>
      <c r="J42" s="34">
        <v>0.79166666666666663</v>
      </c>
      <c r="K42" s="58">
        <v>1.8333333333333333</v>
      </c>
      <c r="L42" s="35">
        <v>1200</v>
      </c>
      <c r="M42" s="71">
        <v>225.29</v>
      </c>
      <c r="N42" s="72"/>
      <c r="O42" s="72"/>
      <c r="P42" s="22"/>
      <c r="Q42" s="22"/>
      <c r="R42" s="22"/>
      <c r="S42" s="53"/>
      <c r="T42" s="54"/>
      <c r="U42" s="22"/>
      <c r="V42" s="60"/>
      <c r="W42" s="22"/>
      <c r="X42" s="60"/>
      <c r="Y42" s="22"/>
      <c r="Z42" s="60"/>
      <c r="AA42" s="22"/>
      <c r="AB42" s="46">
        <f t="shared" si="1"/>
        <v>1425.29</v>
      </c>
    </row>
    <row r="43" spans="1:28" ht="16.5" customHeight="1">
      <c r="A43" s="88"/>
      <c r="B43" s="79" t="s">
        <v>46</v>
      </c>
      <c r="C43" s="80">
        <v>70461076101</v>
      </c>
      <c r="D43" s="81"/>
      <c r="E43" s="82">
        <v>44487</v>
      </c>
      <c r="F43" s="83" t="s">
        <v>132</v>
      </c>
      <c r="G43" s="83" t="s">
        <v>41</v>
      </c>
      <c r="H43" s="34">
        <v>0.29166666666666669</v>
      </c>
      <c r="I43" s="34" t="s">
        <v>82</v>
      </c>
      <c r="J43" s="34">
        <v>0.70833333333333337</v>
      </c>
      <c r="K43" s="58">
        <v>1.8333333333333333</v>
      </c>
      <c r="L43" s="35">
        <v>1300</v>
      </c>
      <c r="M43" s="71">
        <v>225.29</v>
      </c>
      <c r="N43" s="72"/>
      <c r="O43" s="72"/>
      <c r="P43" s="22"/>
      <c r="Q43" s="22"/>
      <c r="R43" s="22"/>
      <c r="S43" s="53"/>
      <c r="T43" s="54"/>
      <c r="U43" s="22"/>
      <c r="V43" s="60"/>
      <c r="W43" s="22"/>
      <c r="X43" s="60"/>
      <c r="Y43" s="22"/>
      <c r="Z43" s="60"/>
      <c r="AA43" s="22"/>
      <c r="AB43" s="46">
        <f t="shared" si="1"/>
        <v>1525.29</v>
      </c>
    </row>
    <row r="44" spans="1:28" ht="16.5" customHeight="1">
      <c r="A44" s="88">
        <v>1</v>
      </c>
      <c r="B44" s="79" t="s">
        <v>77</v>
      </c>
      <c r="C44" s="80">
        <v>3735522114</v>
      </c>
      <c r="D44" s="81" t="s">
        <v>5</v>
      </c>
      <c r="E44" s="82">
        <v>44256</v>
      </c>
      <c r="F44" s="83" t="s">
        <v>34</v>
      </c>
      <c r="G44" s="83" t="s">
        <v>30</v>
      </c>
      <c r="H44" s="34">
        <v>0.27083333333333331</v>
      </c>
      <c r="I44" s="32" t="s">
        <v>63</v>
      </c>
      <c r="J44" s="34">
        <v>0.6875</v>
      </c>
      <c r="K44" s="58">
        <v>1.8333333333333333</v>
      </c>
      <c r="L44" s="35">
        <v>1200</v>
      </c>
      <c r="M44" s="71">
        <f>1126.45*20%</f>
        <v>225.29000000000002</v>
      </c>
      <c r="N44" s="72"/>
      <c r="O44" s="72"/>
      <c r="P44" s="60"/>
      <c r="Q44" s="22"/>
      <c r="R44" s="22"/>
      <c r="S44" s="53"/>
      <c r="T44" s="54"/>
      <c r="U44" s="22"/>
      <c r="V44" s="60"/>
      <c r="W44" s="22"/>
      <c r="X44" s="60"/>
      <c r="Y44" s="22"/>
      <c r="Z44" s="60"/>
      <c r="AA44" s="22"/>
      <c r="AB44" s="46">
        <f t="shared" si="1"/>
        <v>1425.29</v>
      </c>
    </row>
    <row r="45" spans="1:28" ht="16.5" customHeight="1">
      <c r="A45" s="88">
        <v>1</v>
      </c>
      <c r="B45" s="79" t="s">
        <v>43</v>
      </c>
      <c r="C45" s="80">
        <v>1154064174</v>
      </c>
      <c r="D45" s="81" t="s">
        <v>5</v>
      </c>
      <c r="E45" s="82">
        <v>44256</v>
      </c>
      <c r="F45" s="83" t="s">
        <v>13</v>
      </c>
      <c r="G45" s="83" t="s">
        <v>6</v>
      </c>
      <c r="H45" s="34">
        <v>0.29166666666666669</v>
      </c>
      <c r="I45" s="32" t="s">
        <v>65</v>
      </c>
      <c r="J45" s="34">
        <v>0.70833333333333337</v>
      </c>
      <c r="K45" s="58">
        <v>1.8333333333333335</v>
      </c>
      <c r="L45" s="35">
        <v>2000</v>
      </c>
      <c r="M45" s="71">
        <f>1126.45*20%</f>
        <v>225.29000000000002</v>
      </c>
      <c r="N45" s="72"/>
      <c r="O45" s="72"/>
      <c r="P45" s="22"/>
      <c r="Q45" s="22"/>
      <c r="R45" s="22"/>
      <c r="S45" s="53"/>
      <c r="T45" s="54"/>
      <c r="U45" s="22"/>
      <c r="V45" s="60"/>
      <c r="W45" s="22"/>
      <c r="X45" s="60"/>
      <c r="Y45" s="22"/>
      <c r="Z45" s="60"/>
      <c r="AA45" s="22"/>
      <c r="AB45" s="46">
        <f t="shared" si="1"/>
        <v>2225.29</v>
      </c>
    </row>
    <row r="46" spans="1:28" ht="16.5" customHeight="1">
      <c r="A46" s="88">
        <v>1</v>
      </c>
      <c r="B46" s="79" t="s">
        <v>46</v>
      </c>
      <c r="C46" s="80" t="s">
        <v>101</v>
      </c>
      <c r="D46" s="81"/>
      <c r="E46" s="82">
        <v>44326</v>
      </c>
      <c r="F46" s="83" t="s">
        <v>102</v>
      </c>
      <c r="G46" s="83" t="s">
        <v>41</v>
      </c>
      <c r="H46" s="34">
        <v>0.29166666666666669</v>
      </c>
      <c r="I46" s="32" t="s">
        <v>65</v>
      </c>
      <c r="J46" s="34">
        <v>0.70833333333333337</v>
      </c>
      <c r="K46" s="58">
        <v>1.8333333333333333</v>
      </c>
      <c r="L46" s="35">
        <v>1560</v>
      </c>
      <c r="M46" s="71">
        <f>1126.45*20%</f>
        <v>225.29000000000002</v>
      </c>
      <c r="N46" s="72"/>
      <c r="O46" s="72"/>
      <c r="P46" s="22"/>
      <c r="Q46" s="22"/>
      <c r="R46" s="22"/>
      <c r="S46" s="53"/>
      <c r="T46" s="54"/>
      <c r="U46" s="22"/>
      <c r="V46" s="60"/>
      <c r="W46" s="22"/>
      <c r="X46" s="60"/>
      <c r="Y46" s="22"/>
      <c r="Z46" s="60"/>
      <c r="AA46" s="22"/>
      <c r="AB46" s="46">
        <f t="shared" si="1"/>
        <v>1785.29</v>
      </c>
    </row>
    <row r="47" spans="1:28" ht="16.5" customHeight="1">
      <c r="A47" s="88">
        <v>1</v>
      </c>
      <c r="B47" s="79" t="s">
        <v>45</v>
      </c>
      <c r="C47" s="80">
        <v>1344914675</v>
      </c>
      <c r="D47" s="81" t="s">
        <v>5</v>
      </c>
      <c r="E47" s="82">
        <v>44256</v>
      </c>
      <c r="F47" s="83" t="s">
        <v>27</v>
      </c>
      <c r="G47" s="83" t="s">
        <v>7</v>
      </c>
      <c r="H47" s="34">
        <v>0.28125</v>
      </c>
      <c r="I47" s="34" t="s">
        <v>66</v>
      </c>
      <c r="J47" s="34">
        <v>0.54166666666666663</v>
      </c>
      <c r="K47" s="58">
        <v>1.25</v>
      </c>
      <c r="L47" s="35">
        <v>2600</v>
      </c>
      <c r="M47" s="76">
        <f>1107*20%</f>
        <v>221.4</v>
      </c>
      <c r="N47" s="77" t="s">
        <v>71</v>
      </c>
      <c r="O47" s="76">
        <f>L47*5%</f>
        <v>130</v>
      </c>
      <c r="P47" s="22"/>
      <c r="Q47" s="22"/>
      <c r="R47" s="22"/>
      <c r="S47" s="53"/>
      <c r="T47" s="54"/>
      <c r="U47" s="22"/>
      <c r="V47" s="60"/>
      <c r="W47" s="22"/>
      <c r="X47" s="60"/>
      <c r="Y47" s="22"/>
      <c r="Z47" s="60"/>
      <c r="AA47" s="22"/>
      <c r="AB47" s="46">
        <f>L47+M47+P47+O47</f>
        <v>2951.4</v>
      </c>
    </row>
    <row r="48" spans="1:28" ht="16.5" customHeight="1">
      <c r="A48" s="88">
        <v>1</v>
      </c>
      <c r="B48" s="79" t="s">
        <v>45</v>
      </c>
      <c r="C48" s="85">
        <v>3233984138</v>
      </c>
      <c r="D48" s="81"/>
      <c r="E48" s="82">
        <v>44263</v>
      </c>
      <c r="F48" s="83" t="s">
        <v>70</v>
      </c>
      <c r="G48" s="86" t="s">
        <v>47</v>
      </c>
      <c r="H48" s="34">
        <v>0.3125</v>
      </c>
      <c r="I48" s="32" t="s">
        <v>103</v>
      </c>
      <c r="J48" s="34">
        <v>0.72916666666666663</v>
      </c>
      <c r="K48" s="58">
        <v>1.8333333333333333</v>
      </c>
      <c r="L48" s="59">
        <v>5140.95</v>
      </c>
      <c r="M48" s="74">
        <v>238.8</v>
      </c>
      <c r="N48" s="77" t="s">
        <v>72</v>
      </c>
      <c r="O48" s="76">
        <f>L48*2%</f>
        <v>102.819</v>
      </c>
      <c r="P48" s="22"/>
      <c r="Q48" s="22"/>
      <c r="R48" s="22"/>
      <c r="S48" s="53"/>
      <c r="T48" s="54"/>
      <c r="U48" s="22"/>
      <c r="V48" s="60"/>
      <c r="W48" s="22"/>
      <c r="X48" s="60"/>
      <c r="Y48" s="22"/>
      <c r="Z48" s="60"/>
      <c r="AA48" s="22"/>
      <c r="AB48" s="46">
        <f>L48+M48+P48+O48</f>
        <v>5482.5690000000004</v>
      </c>
    </row>
    <row r="49" spans="1:28" ht="16.5" customHeight="1">
      <c r="A49" s="88"/>
      <c r="B49" s="79" t="s">
        <v>45</v>
      </c>
      <c r="C49" s="85">
        <v>2407773608</v>
      </c>
      <c r="D49" s="81"/>
      <c r="E49" s="82">
        <v>44487</v>
      </c>
      <c r="F49" s="83" t="s">
        <v>133</v>
      </c>
      <c r="G49" s="86" t="s">
        <v>8</v>
      </c>
      <c r="H49" s="84">
        <v>0.29166666666666669</v>
      </c>
      <c r="I49" s="83" t="s">
        <v>139</v>
      </c>
      <c r="J49" s="84">
        <v>0.55208333333333337</v>
      </c>
      <c r="K49" s="58">
        <v>1.25</v>
      </c>
      <c r="L49" s="74">
        <v>2600</v>
      </c>
      <c r="M49" s="71">
        <v>216</v>
      </c>
      <c r="N49" s="71">
        <v>1652.4</v>
      </c>
      <c r="O49" s="76">
        <f>N49*5%</f>
        <v>82.62</v>
      </c>
      <c r="P49" s="22"/>
      <c r="Q49" s="22"/>
      <c r="R49" s="22"/>
      <c r="S49" s="53"/>
      <c r="T49" s="54"/>
      <c r="U49" s="22"/>
      <c r="V49" s="60"/>
      <c r="W49" s="22"/>
      <c r="X49" s="60"/>
      <c r="Y49" s="22"/>
      <c r="Z49" s="60"/>
      <c r="AA49" s="22"/>
      <c r="AB49" s="46">
        <f>L49+M49+O49</f>
        <v>2898.62</v>
      </c>
    </row>
    <row r="50" spans="1:28" ht="16.5" customHeight="1">
      <c r="A50" s="88">
        <v>1</v>
      </c>
      <c r="B50" s="79" t="s">
        <v>43</v>
      </c>
      <c r="C50" s="80">
        <v>527547158</v>
      </c>
      <c r="D50" s="81" t="s">
        <v>5</v>
      </c>
      <c r="E50" s="82">
        <v>44256</v>
      </c>
      <c r="F50" s="83" t="s">
        <v>16</v>
      </c>
      <c r="G50" s="83" t="s">
        <v>104</v>
      </c>
      <c r="H50" s="84">
        <v>0.29166666666666669</v>
      </c>
      <c r="I50" s="83" t="s">
        <v>65</v>
      </c>
      <c r="J50" s="84">
        <v>0.70833333333333337</v>
      </c>
      <c r="K50" s="58">
        <v>1.8333333333333333</v>
      </c>
      <c r="L50" s="74">
        <v>1700</v>
      </c>
      <c r="M50" s="71">
        <f>1126.45*20%</f>
        <v>225.29000000000002</v>
      </c>
      <c r="N50" s="77"/>
      <c r="O50" s="72"/>
      <c r="P50" s="22"/>
      <c r="Q50" s="22"/>
      <c r="R50" s="22"/>
      <c r="S50" s="53"/>
      <c r="T50" s="54"/>
      <c r="U50" s="22"/>
      <c r="V50" s="60"/>
      <c r="W50" s="22"/>
      <c r="X50" s="60"/>
      <c r="Y50" s="22"/>
      <c r="Z50" s="60"/>
      <c r="AA50" s="22"/>
      <c r="AB50" s="46">
        <f t="shared" si="1"/>
        <v>1925.29</v>
      </c>
    </row>
    <row r="51" spans="1:28" ht="16.5" customHeight="1">
      <c r="A51" s="88">
        <v>1</v>
      </c>
      <c r="B51" s="79" t="s">
        <v>77</v>
      </c>
      <c r="C51" s="80" t="s">
        <v>105</v>
      </c>
      <c r="D51" s="81"/>
      <c r="E51" s="82">
        <v>44392</v>
      </c>
      <c r="F51" s="83" t="s">
        <v>106</v>
      </c>
      <c r="G51" s="83" t="s">
        <v>30</v>
      </c>
      <c r="H51" s="84">
        <v>0.29166666666666669</v>
      </c>
      <c r="I51" s="83" t="s">
        <v>107</v>
      </c>
      <c r="J51" s="84">
        <v>0.70833333333333337</v>
      </c>
      <c r="K51" s="58">
        <v>1.8333333333333333</v>
      </c>
      <c r="L51" s="74">
        <v>1200</v>
      </c>
      <c r="M51" s="71">
        <f>1126.45*20%</f>
        <v>225.29000000000002</v>
      </c>
      <c r="N51" s="77"/>
      <c r="O51" s="72"/>
      <c r="P51" s="22"/>
      <c r="Q51" s="22"/>
      <c r="R51" s="63"/>
      <c r="S51" s="53"/>
      <c r="T51" s="54"/>
      <c r="U51" s="22"/>
      <c r="V51" s="60"/>
      <c r="W51" s="22"/>
      <c r="X51" s="60"/>
      <c r="Y51" s="22"/>
      <c r="Z51" s="60"/>
      <c r="AA51" s="22"/>
      <c r="AB51" s="46">
        <f t="shared" si="1"/>
        <v>1425.29</v>
      </c>
    </row>
    <row r="52" spans="1:28" ht="16.5" customHeight="1">
      <c r="A52" s="88"/>
      <c r="B52" s="79" t="s">
        <v>46</v>
      </c>
      <c r="C52" s="80">
        <v>94600236149</v>
      </c>
      <c r="D52" s="81"/>
      <c r="E52" s="82">
        <v>44487</v>
      </c>
      <c r="F52" s="83" t="s">
        <v>134</v>
      </c>
      <c r="G52" s="83" t="s">
        <v>41</v>
      </c>
      <c r="H52" s="84">
        <v>0.29166666666666669</v>
      </c>
      <c r="I52" s="83" t="s">
        <v>82</v>
      </c>
      <c r="J52" s="84">
        <v>0.70833333333333337</v>
      </c>
      <c r="K52" s="58">
        <v>1.8333333333333333</v>
      </c>
      <c r="L52" s="74">
        <v>1300</v>
      </c>
      <c r="M52" s="71">
        <v>225.29</v>
      </c>
      <c r="N52" s="77"/>
      <c r="O52" s="72"/>
      <c r="P52" s="22"/>
      <c r="Q52" s="22"/>
      <c r="R52" s="63"/>
      <c r="S52" s="53"/>
      <c r="T52" s="54"/>
      <c r="U52" s="22"/>
      <c r="V52" s="60"/>
      <c r="W52" s="22"/>
      <c r="X52" s="60"/>
      <c r="Y52" s="22"/>
      <c r="Z52" s="60"/>
      <c r="AA52" s="22"/>
      <c r="AB52" s="46">
        <f t="shared" si="1"/>
        <v>1525.29</v>
      </c>
    </row>
    <row r="53" spans="1:28" ht="16.5" customHeight="1">
      <c r="A53" s="88">
        <v>1</v>
      </c>
      <c r="B53" s="79" t="s">
        <v>46</v>
      </c>
      <c r="C53" s="80" t="s">
        <v>108</v>
      </c>
      <c r="D53" s="81"/>
      <c r="E53" s="82">
        <v>44326</v>
      </c>
      <c r="F53" s="83" t="s">
        <v>109</v>
      </c>
      <c r="G53" s="83" t="s">
        <v>41</v>
      </c>
      <c r="H53" s="84">
        <v>0.375</v>
      </c>
      <c r="I53" s="83" t="s">
        <v>65</v>
      </c>
      <c r="J53" s="84">
        <v>0.79166666666666663</v>
      </c>
      <c r="K53" s="58">
        <v>1.8333333333333333</v>
      </c>
      <c r="L53" s="74">
        <v>1560</v>
      </c>
      <c r="M53" s="71">
        <f>1126.45*20%</f>
        <v>225.29000000000002</v>
      </c>
      <c r="N53" s="77"/>
      <c r="O53" s="72"/>
      <c r="P53" s="22"/>
      <c r="Q53" s="22"/>
      <c r="R53" s="22"/>
      <c r="S53" s="53"/>
      <c r="T53" s="54"/>
      <c r="U53" s="22"/>
      <c r="V53" s="60"/>
      <c r="W53" s="22"/>
      <c r="X53" s="60"/>
      <c r="Y53" s="22"/>
      <c r="Z53" s="60"/>
      <c r="AA53" s="22"/>
      <c r="AB53" s="46">
        <f t="shared" si="1"/>
        <v>1785.29</v>
      </c>
    </row>
    <row r="54" spans="1:28" ht="16.5" customHeight="1">
      <c r="A54" s="88">
        <v>1</v>
      </c>
      <c r="B54" s="79" t="s">
        <v>45</v>
      </c>
      <c r="C54" s="80">
        <v>94716188000</v>
      </c>
      <c r="D54" s="81" t="s">
        <v>5</v>
      </c>
      <c r="E54" s="82">
        <v>44256</v>
      </c>
      <c r="F54" s="83" t="s">
        <v>22</v>
      </c>
      <c r="G54" s="83" t="s">
        <v>8</v>
      </c>
      <c r="H54" s="84">
        <v>0.28125</v>
      </c>
      <c r="I54" s="84" t="s">
        <v>66</v>
      </c>
      <c r="J54" s="84">
        <v>0.54166666666666663</v>
      </c>
      <c r="K54" s="58">
        <v>1.25</v>
      </c>
      <c r="L54" s="74">
        <v>2600</v>
      </c>
      <c r="M54" s="71">
        <v>216</v>
      </c>
      <c r="N54" s="71">
        <v>1652.4</v>
      </c>
      <c r="O54" s="76">
        <f>N54*5%</f>
        <v>82.62</v>
      </c>
      <c r="P54" s="22"/>
      <c r="Q54" s="22"/>
      <c r="R54" s="22"/>
      <c r="S54" s="53"/>
      <c r="T54" s="54"/>
      <c r="U54" s="22"/>
      <c r="V54" s="60"/>
      <c r="W54" s="22"/>
      <c r="X54" s="60"/>
      <c r="Y54" s="22"/>
      <c r="Z54" s="60"/>
      <c r="AA54" s="22"/>
      <c r="AB54" s="46">
        <f>L54+M54+O54</f>
        <v>2898.62</v>
      </c>
    </row>
    <row r="55" spans="1:28" ht="16.5" customHeight="1">
      <c r="A55" s="88"/>
      <c r="B55" s="79" t="s">
        <v>46</v>
      </c>
      <c r="C55" s="80">
        <v>3315798125</v>
      </c>
      <c r="D55" s="81"/>
      <c r="E55" s="82">
        <v>44487</v>
      </c>
      <c r="F55" s="83" t="s">
        <v>135</v>
      </c>
      <c r="G55" s="83" t="s">
        <v>136</v>
      </c>
      <c r="H55" s="84">
        <v>0.33333333333333331</v>
      </c>
      <c r="I55" s="84" t="s">
        <v>140</v>
      </c>
      <c r="J55" s="84">
        <v>0.67499999999999993</v>
      </c>
      <c r="K55" s="58">
        <v>1.25</v>
      </c>
      <c r="L55" s="74">
        <v>2508.65</v>
      </c>
      <c r="M55" s="74">
        <v>238.8</v>
      </c>
      <c r="N55" s="71"/>
      <c r="O55" s="76">
        <f>L55*10%</f>
        <v>250.86500000000001</v>
      </c>
      <c r="P55" s="22"/>
      <c r="Q55" s="22"/>
      <c r="R55" s="22"/>
      <c r="S55" s="53"/>
      <c r="T55" s="54"/>
      <c r="U55" s="22"/>
      <c r="V55" s="60"/>
      <c r="W55" s="22"/>
      <c r="X55" s="60"/>
      <c r="Y55" s="22"/>
      <c r="Z55" s="60"/>
      <c r="AA55" s="22"/>
      <c r="AB55" s="46">
        <f>L55+M55+P55+O55</f>
        <v>2998.3150000000005</v>
      </c>
    </row>
    <row r="56" spans="1:28" ht="16.5" customHeight="1">
      <c r="A56" s="88"/>
      <c r="B56" s="79" t="s">
        <v>46</v>
      </c>
      <c r="C56" s="80">
        <v>2110220120</v>
      </c>
      <c r="D56" s="81"/>
      <c r="E56" s="82">
        <v>44487</v>
      </c>
      <c r="F56" s="83" t="s">
        <v>137</v>
      </c>
      <c r="G56" s="83" t="s">
        <v>41</v>
      </c>
      <c r="H56" s="34">
        <v>0.27083333333333331</v>
      </c>
      <c r="I56" s="32" t="s">
        <v>63</v>
      </c>
      <c r="J56" s="34">
        <v>0.6875</v>
      </c>
      <c r="K56" s="58">
        <v>1.8333333333333333</v>
      </c>
      <c r="L56" s="35">
        <v>1300</v>
      </c>
      <c r="M56" s="71">
        <f>1126.45*20%</f>
        <v>225.29000000000002</v>
      </c>
      <c r="N56" s="71"/>
      <c r="O56" s="76"/>
      <c r="P56" s="22"/>
      <c r="Q56" s="22"/>
      <c r="R56" s="22"/>
      <c r="S56" s="53"/>
      <c r="T56" s="54"/>
      <c r="U56" s="22"/>
      <c r="V56" s="60"/>
      <c r="W56" s="22"/>
      <c r="X56" s="60"/>
      <c r="Y56" s="22"/>
      <c r="Z56" s="60"/>
      <c r="AA56" s="22"/>
      <c r="AB56" s="46">
        <f>L56+M56+P56+O56</f>
        <v>1525.29</v>
      </c>
    </row>
    <row r="57" spans="1:28" ht="16.5" customHeight="1">
      <c r="A57" s="88"/>
      <c r="B57" s="79" t="s">
        <v>77</v>
      </c>
      <c r="C57" s="80">
        <v>70037761110</v>
      </c>
      <c r="D57" s="81"/>
      <c r="E57" s="82">
        <v>44494</v>
      </c>
      <c r="F57" s="83" t="s">
        <v>142</v>
      </c>
      <c r="G57" s="83" t="s">
        <v>30</v>
      </c>
      <c r="H57" s="34">
        <v>0.27083333333333331</v>
      </c>
      <c r="I57" s="32" t="s">
        <v>63</v>
      </c>
      <c r="J57" s="34">
        <v>0.6875</v>
      </c>
      <c r="K57" s="58">
        <v>1.8333333333333333</v>
      </c>
      <c r="L57" s="35">
        <v>1200</v>
      </c>
      <c r="M57" s="71">
        <f>1126.45*20%</f>
        <v>225.29000000000002</v>
      </c>
      <c r="N57" s="71"/>
      <c r="O57" s="76"/>
      <c r="P57" s="22"/>
      <c r="Q57" s="22"/>
      <c r="R57" s="22"/>
      <c r="S57" s="53"/>
      <c r="T57" s="54"/>
      <c r="U57" s="22"/>
      <c r="V57" s="60"/>
      <c r="W57" s="22"/>
      <c r="X57" s="60"/>
      <c r="Y57" s="22"/>
      <c r="Z57" s="60"/>
      <c r="AA57" s="22"/>
      <c r="AB57" s="46">
        <f>L57+M57+P57+O57</f>
        <v>1425.29</v>
      </c>
    </row>
    <row r="58" spans="1:28" ht="16.5" customHeight="1">
      <c r="A58" s="88">
        <v>1</v>
      </c>
      <c r="B58" s="79" t="s">
        <v>46</v>
      </c>
      <c r="C58" s="80">
        <v>5976657109</v>
      </c>
      <c r="D58" s="81" t="s">
        <v>5</v>
      </c>
      <c r="E58" s="82">
        <v>44256</v>
      </c>
      <c r="F58" s="83" t="s">
        <v>42</v>
      </c>
      <c r="G58" s="83" t="s">
        <v>41</v>
      </c>
      <c r="H58" s="34">
        <v>0.29166666666666669</v>
      </c>
      <c r="I58" s="32" t="s">
        <v>64</v>
      </c>
      <c r="J58" s="34">
        <v>0.70833333333333337</v>
      </c>
      <c r="K58" s="58">
        <v>1.8333333333333333</v>
      </c>
      <c r="L58" s="59">
        <v>1560</v>
      </c>
      <c r="M58" s="71">
        <f>1126.45*20%</f>
        <v>225.29000000000002</v>
      </c>
      <c r="N58" s="72"/>
      <c r="O58" s="72"/>
      <c r="P58" s="22"/>
      <c r="Q58" s="22"/>
      <c r="R58" s="22"/>
      <c r="S58" s="53"/>
      <c r="T58" s="54"/>
      <c r="U58" s="22"/>
      <c r="V58" s="60"/>
      <c r="W58" s="22"/>
      <c r="X58" s="60"/>
      <c r="Y58" s="22"/>
      <c r="Z58" s="60"/>
      <c r="AA58" s="22"/>
      <c r="AB58" s="46">
        <f t="shared" si="1"/>
        <v>1785.29</v>
      </c>
    </row>
    <row r="59" spans="1:28" s="1" customFormat="1" ht="16.5" customHeight="1">
      <c r="B59" s="99"/>
      <c r="C59" s="99"/>
      <c r="D59" s="99"/>
      <c r="E59"/>
      <c r="F59" s="99"/>
      <c r="G59" s="38"/>
      <c r="H59" s="38"/>
      <c r="I59" s="38"/>
      <c r="J59" s="38"/>
      <c r="K59" s="37"/>
      <c r="L59" s="64">
        <f>SUM(L8:L58)</f>
        <v>97259.819999999992</v>
      </c>
      <c r="M59" s="64">
        <f>SUM(M8:M58)</f>
        <v>11530.800000000007</v>
      </c>
      <c r="N59" s="65"/>
      <c r="O59" s="30">
        <f>SUM(O32:O58)</f>
        <v>648.92399999999998</v>
      </c>
      <c r="P59" s="30">
        <f>SUM(P8:P58)</f>
        <v>808</v>
      </c>
      <c r="Q59" s="30">
        <f t="shared" ref="Q59:AA59" si="3">SUM(Q32:Q58)</f>
        <v>0</v>
      </c>
      <c r="R59" s="30">
        <f t="shared" si="3"/>
        <v>0</v>
      </c>
      <c r="S59" s="30">
        <f t="shared" si="3"/>
        <v>0</v>
      </c>
      <c r="T59" s="30">
        <f t="shared" si="3"/>
        <v>0</v>
      </c>
      <c r="U59" s="30">
        <f t="shared" si="3"/>
        <v>0</v>
      </c>
      <c r="V59" s="30">
        <f t="shared" si="3"/>
        <v>0</v>
      </c>
      <c r="W59" s="30">
        <f t="shared" si="3"/>
        <v>0</v>
      </c>
      <c r="X59" s="30">
        <f t="shared" si="3"/>
        <v>0</v>
      </c>
      <c r="Y59" s="30">
        <f t="shared" si="3"/>
        <v>0</v>
      </c>
      <c r="Z59" s="30">
        <f t="shared" si="3"/>
        <v>0</v>
      </c>
      <c r="AA59" s="30">
        <f t="shared" si="3"/>
        <v>0</v>
      </c>
      <c r="AB59" s="66">
        <f>SUM(AB8:AB58)</f>
        <v>110247.54399999992</v>
      </c>
    </row>
    <row r="60" spans="1:28" s="1" customFormat="1">
      <c r="B60" s="100"/>
      <c r="C60" s="100"/>
      <c r="D60" s="100"/>
      <c r="E60"/>
      <c r="F60" s="100"/>
      <c r="G60" s="7"/>
      <c r="H60" s="7"/>
      <c r="I60" s="7"/>
      <c r="J60" s="7"/>
      <c r="K60" s="5"/>
      <c r="L60" s="8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 spans="1:28" s="1" customFormat="1">
      <c r="B61" s="19" t="s">
        <v>73</v>
      </c>
      <c r="C61" s="20"/>
      <c r="D61" s="5"/>
      <c r="F61" s="5"/>
      <c r="G61" s="7"/>
      <c r="H61" s="7"/>
      <c r="I61" s="7"/>
      <c r="J61" s="7"/>
      <c r="K61" s="5"/>
      <c r="L61" s="8"/>
      <c r="M61" s="31"/>
      <c r="N61" s="31"/>
      <c r="O61" s="31"/>
      <c r="P61" s="31"/>
      <c r="Q61" s="67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 spans="1:28" s="1" customFormat="1">
      <c r="B62" s="2" t="s">
        <v>74</v>
      </c>
      <c r="C62" s="2">
        <v>1</v>
      </c>
      <c r="D62" s="5"/>
      <c r="F62" s="5"/>
      <c r="G62" s="7"/>
      <c r="H62" s="7"/>
      <c r="I62" s="7"/>
      <c r="J62" s="7"/>
      <c r="K62" s="5"/>
      <c r="L62" s="8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67"/>
      <c r="Y62" s="31"/>
      <c r="Z62" s="31"/>
      <c r="AA62" s="31"/>
      <c r="AB62" s="31"/>
    </row>
    <row r="63" spans="1:28">
      <c r="B63" s="2" t="s">
        <v>75</v>
      </c>
      <c r="C63" s="16">
        <v>3</v>
      </c>
    </row>
    <row r="64" spans="1:28">
      <c r="B64" s="2" t="s">
        <v>76</v>
      </c>
      <c r="C64" s="17">
        <v>48</v>
      </c>
    </row>
    <row r="66" spans="1:28" ht="21.75" customHeight="1">
      <c r="A66" s="104" t="s">
        <v>144</v>
      </c>
      <c r="B66" s="104"/>
      <c r="C66" s="105"/>
      <c r="D66" s="105"/>
      <c r="E66" s="105"/>
      <c r="F66" s="105"/>
      <c r="G66" s="24"/>
      <c r="H66" s="24"/>
      <c r="I66" s="24"/>
      <c r="J66" s="24"/>
      <c r="K66" s="25"/>
      <c r="L66" s="25"/>
      <c r="M66" s="25"/>
    </row>
    <row r="67" spans="1:28" ht="15.6">
      <c r="A67" s="25"/>
      <c r="B67" s="25"/>
      <c r="C67" s="24"/>
      <c r="D67" s="24"/>
      <c r="E67" s="26"/>
      <c r="F67" s="26"/>
      <c r="G67" s="24"/>
      <c r="H67" s="24"/>
      <c r="I67" s="24"/>
      <c r="J67" s="24"/>
      <c r="K67" s="25"/>
      <c r="L67" s="25"/>
      <c r="M67" s="25"/>
      <c r="N67" s="25"/>
      <c r="O67" s="25"/>
    </row>
    <row r="68" spans="1:28">
      <c r="A68" s="29" t="s">
        <v>122</v>
      </c>
      <c r="B68" s="28"/>
      <c r="C68" s="27"/>
      <c r="D68" s="27"/>
      <c r="E68" s="24"/>
      <c r="F68" s="28" t="s">
        <v>146</v>
      </c>
      <c r="G68" s="27"/>
      <c r="H68" s="27"/>
      <c r="I68" s="98" t="s">
        <v>119</v>
      </c>
      <c r="J68"/>
      <c r="K68"/>
      <c r="L68" s="69"/>
      <c r="M68" s="69"/>
      <c r="O68"/>
      <c r="P68" s="98" t="s">
        <v>123</v>
      </c>
      <c r="Q68"/>
      <c r="R68"/>
      <c r="S68" s="69"/>
      <c r="T68" s="69"/>
    </row>
    <row r="69" spans="1:28" ht="15.6">
      <c r="A69" s="78"/>
      <c r="B69" s="78"/>
      <c r="C69" s="97"/>
      <c r="D69" s="97"/>
      <c r="E69" s="26"/>
      <c r="F69" s="24"/>
      <c r="G69" s="24"/>
      <c r="H69" s="24"/>
      <c r="I69" s="23"/>
      <c r="J69" s="31"/>
      <c r="K69" s="31"/>
      <c r="L69" s="31"/>
      <c r="O69"/>
      <c r="Q69" s="31"/>
      <c r="R69" s="31"/>
      <c r="S69" s="31"/>
      <c r="AB69"/>
    </row>
    <row r="70" spans="1:28" ht="15.6">
      <c r="A70" s="78"/>
      <c r="B70" s="78"/>
      <c r="C70" s="97"/>
      <c r="D70" s="97"/>
      <c r="E70" s="26"/>
      <c r="F70" s="24"/>
      <c r="G70" s="24"/>
      <c r="H70" s="24"/>
      <c r="I70" s="23"/>
      <c r="J70" s="31"/>
      <c r="K70" s="31"/>
      <c r="L70" s="31"/>
      <c r="O70"/>
      <c r="Q70" s="31"/>
      <c r="R70" s="31"/>
      <c r="S70" s="31"/>
      <c r="AB70"/>
    </row>
    <row r="71" spans="1:28" ht="15.6">
      <c r="A71" s="78"/>
      <c r="B71" s="78"/>
      <c r="C71" s="97"/>
      <c r="D71" s="97"/>
      <c r="E71" s="26"/>
      <c r="F71" s="26"/>
      <c r="G71" s="24"/>
      <c r="H71" s="24"/>
      <c r="I71" s="23"/>
      <c r="J71" s="31"/>
      <c r="K71" s="31"/>
      <c r="L71" s="31"/>
      <c r="O71"/>
      <c r="Q71" s="31"/>
      <c r="R71" s="31"/>
      <c r="S71" s="31"/>
      <c r="AB71"/>
    </row>
    <row r="72" spans="1:28" ht="15.6">
      <c r="A72" s="95" t="s">
        <v>17</v>
      </c>
      <c r="B72" s="96"/>
      <c r="C72" s="97"/>
      <c r="D72" s="97"/>
      <c r="E72" s="26"/>
      <c r="F72" s="27" t="s">
        <v>145</v>
      </c>
      <c r="G72" s="24"/>
      <c r="H72" s="24"/>
      <c r="I72" s="23"/>
      <c r="J72" s="94"/>
      <c r="K72" s="31"/>
      <c r="L72" s="31"/>
      <c r="O72"/>
      <c r="Q72" s="94"/>
      <c r="R72" s="31"/>
      <c r="S72" s="31"/>
      <c r="AB72"/>
    </row>
    <row r="73" spans="1:28">
      <c r="A73" s="23"/>
      <c r="B73" s="23"/>
      <c r="C73"/>
      <c r="D73"/>
      <c r="E73"/>
      <c r="F73" s="27"/>
      <c r="G73"/>
      <c r="H73"/>
      <c r="I73"/>
      <c r="J73"/>
      <c r="K73" s="23"/>
      <c r="L73" s="23"/>
    </row>
    <row r="74" spans="1:28">
      <c r="A74" s="23"/>
      <c r="B74" s="23"/>
      <c r="C74"/>
      <c r="D74"/>
      <c r="E74"/>
      <c r="F74"/>
      <c r="G74"/>
      <c r="H74"/>
      <c r="I74"/>
      <c r="J74"/>
      <c r="K74" s="23"/>
      <c r="L74" s="23"/>
    </row>
  </sheetData>
  <autoFilter ref="A7:AB59" xr:uid="{00000000-0001-0000-0200-000000000000}"/>
  <sortState xmlns:xlrd2="http://schemas.microsoft.com/office/spreadsheetml/2017/richdata2" ref="B32:AB58">
    <sortCondition ref="B32:B58"/>
  </sortState>
  <mergeCells count="1">
    <mergeCell ref="A66:F66"/>
  </mergeCells>
  <phoneticPr fontId="4" type="noConversion"/>
  <pageMargins left="0.51181102362204722" right="0" top="0.78740157480314965" bottom="0.78740157480314965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2021-12-08T12:47:55Z</cp:lastPrinted>
  <dcterms:created xsi:type="dcterms:W3CDTF">2020-10-20T15:35:28Z</dcterms:created>
  <dcterms:modified xsi:type="dcterms:W3CDTF">2023-04-18T21:22:05Z</dcterms:modified>
</cp:coreProperties>
</file>