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d346730e5d92c70/Área de Trabalho/000 - A TROCA/EMPREGADOS/qui/"/>
    </mc:Choice>
  </mc:AlternateContent>
  <xr:revisionPtr revIDLastSave="0" documentId="8_{BC46FAF5-06F5-41BD-A9D4-53A2F2888853}" xr6:coauthVersionLast="47" xr6:coauthVersionMax="47" xr10:uidLastSave="{00000000-0000-0000-0000-000000000000}"/>
  <bookViews>
    <workbookView xWindow="-108" yWindow="-108" windowWidth="23256" windowHeight="12576" xr2:uid="{5F9D2954-C3BD-4E04-864B-537F4170413D}"/>
  </bookViews>
  <sheets>
    <sheet name="Gestão " sheetId="1" r:id="rId1"/>
  </sheets>
  <definedNames>
    <definedName name="_xlnm.Print_Area" localSheetId="0">'Gestão '!$A$1:$AI$155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8" i="1" l="1"/>
  <c r="AB10" i="1"/>
  <c r="AB11" i="1"/>
  <c r="AB12" i="1"/>
  <c r="AB13" i="1"/>
  <c r="AB14" i="1"/>
  <c r="AB15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1" i="1"/>
  <c r="AB32" i="1"/>
  <c r="AB33" i="1"/>
  <c r="AB34" i="1"/>
  <c r="AB35" i="1"/>
  <c r="AB36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8" i="1"/>
  <c r="S18" i="1"/>
  <c r="V18" i="1"/>
  <c r="S24" i="1"/>
  <c r="Z24" i="1" s="1"/>
  <c r="V24" i="1"/>
  <c r="S25" i="1"/>
  <c r="X25" i="1" s="1"/>
  <c r="V25" i="1"/>
  <c r="O39" i="1"/>
  <c r="S39" i="1" s="1"/>
  <c r="V39" i="1"/>
  <c r="S33" i="1"/>
  <c r="V33" i="1"/>
  <c r="S13" i="1"/>
  <c r="V13" i="1"/>
  <c r="S32" i="1"/>
  <c r="V32" i="1"/>
  <c r="S55" i="1"/>
  <c r="Z55" i="1" s="1"/>
  <c r="V55" i="1"/>
  <c r="S56" i="1"/>
  <c r="X56" i="1" s="1"/>
  <c r="V56" i="1"/>
  <c r="S38" i="1"/>
  <c r="X38" i="1" s="1"/>
  <c r="V38" i="1"/>
  <c r="S26" i="1"/>
  <c r="V26" i="1"/>
  <c r="V44" i="1"/>
  <c r="S44" i="1"/>
  <c r="Z44" i="1" s="1"/>
  <c r="S29" i="1"/>
  <c r="X29" i="1" s="1"/>
  <c r="V29" i="1"/>
  <c r="S54" i="1"/>
  <c r="X54" i="1" s="1"/>
  <c r="V54" i="1"/>
  <c r="S45" i="1"/>
  <c r="X45" i="1" s="1"/>
  <c r="S22" i="1"/>
  <c r="X22" i="1" s="1"/>
  <c r="V22" i="1"/>
  <c r="S23" i="1"/>
  <c r="X23" i="1" s="1"/>
  <c r="V23" i="1"/>
  <c r="V14" i="1"/>
  <c r="S14" i="1"/>
  <c r="X14" i="1" s="1"/>
  <c r="V21" i="1"/>
  <c r="S21" i="1"/>
  <c r="Z21" i="1" s="1"/>
  <c r="V20" i="1"/>
  <c r="S20" i="1"/>
  <c r="Z20" i="1" s="1"/>
  <c r="V19" i="1"/>
  <c r="S19" i="1"/>
  <c r="Z19" i="1" s="1"/>
  <c r="V58" i="1"/>
  <c r="S58" i="1"/>
  <c r="Z58" i="1" s="1"/>
  <c r="V53" i="1"/>
  <c r="S53" i="1"/>
  <c r="Z53" i="1" s="1"/>
  <c r="V52" i="1"/>
  <c r="S52" i="1"/>
  <c r="Z52" i="1" s="1"/>
  <c r="V51" i="1"/>
  <c r="S51" i="1"/>
  <c r="Z51" i="1" s="1"/>
  <c r="V50" i="1"/>
  <c r="S50" i="1"/>
  <c r="Z50" i="1" s="1"/>
  <c r="V49" i="1"/>
  <c r="S49" i="1"/>
  <c r="Z49" i="1" s="1"/>
  <c r="V48" i="1"/>
  <c r="S48" i="1"/>
  <c r="Z48" i="1" s="1"/>
  <c r="V47" i="1"/>
  <c r="S47" i="1"/>
  <c r="Z47" i="1" s="1"/>
  <c r="V46" i="1"/>
  <c r="S46" i="1"/>
  <c r="Z46" i="1" s="1"/>
  <c r="V45" i="1"/>
  <c r="V43" i="1"/>
  <c r="S43" i="1"/>
  <c r="Z43" i="1" s="1"/>
  <c r="V42" i="1"/>
  <c r="S42" i="1"/>
  <c r="Z42" i="1" s="1"/>
  <c r="V41" i="1"/>
  <c r="S41" i="1"/>
  <c r="Z41" i="1" s="1"/>
  <c r="V31" i="1"/>
  <c r="S31" i="1"/>
  <c r="Z31" i="1" s="1"/>
  <c r="V30" i="1"/>
  <c r="O30" i="1"/>
  <c r="AB30" i="1" s="1"/>
  <c r="V37" i="1"/>
  <c r="O37" i="1"/>
  <c r="AB37" i="1" s="1"/>
  <c r="V17" i="1"/>
  <c r="S17" i="1"/>
  <c r="Z17" i="1" s="1"/>
  <c r="P16" i="1"/>
  <c r="V16" i="1" s="1"/>
  <c r="P15" i="1"/>
  <c r="V15" i="1" s="1"/>
  <c r="V28" i="1"/>
  <c r="S28" i="1"/>
  <c r="Z28" i="1" s="1"/>
  <c r="V27" i="1"/>
  <c r="S27" i="1"/>
  <c r="Z27" i="1" s="1"/>
  <c r="X24" i="1" l="1"/>
  <c r="AB16" i="1"/>
  <c r="AB39" i="1"/>
  <c r="Z25" i="1"/>
  <c r="Z18" i="1"/>
  <c r="X18" i="1"/>
  <c r="Z39" i="1"/>
  <c r="X39" i="1"/>
  <c r="Z33" i="1"/>
  <c r="X33" i="1"/>
  <c r="Z13" i="1"/>
  <c r="X13" i="1"/>
  <c r="Z38" i="1"/>
  <c r="Z56" i="1"/>
  <c r="Z32" i="1"/>
  <c r="X32" i="1"/>
  <c r="X55" i="1"/>
  <c r="Z26" i="1"/>
  <c r="X26" i="1"/>
  <c r="Z45" i="1"/>
  <c r="X43" i="1"/>
  <c r="X44" i="1"/>
  <c r="Z54" i="1"/>
  <c r="Z29" i="1"/>
  <c r="Z23" i="1"/>
  <c r="Z22" i="1"/>
  <c r="X31" i="1"/>
  <c r="S16" i="1"/>
  <c r="Z16" i="1" s="1"/>
  <c r="X47" i="1"/>
  <c r="X42" i="1"/>
  <c r="Z14" i="1"/>
  <c r="X27" i="1"/>
  <c r="X51" i="1"/>
  <c r="X52" i="1"/>
  <c r="S15" i="1"/>
  <c r="X48" i="1"/>
  <c r="X17" i="1"/>
  <c r="X19" i="1"/>
  <c r="X20" i="1"/>
  <c r="X28" i="1"/>
  <c r="S37" i="1"/>
  <c r="S30" i="1"/>
  <c r="X49" i="1"/>
  <c r="X53" i="1"/>
  <c r="X21" i="1"/>
  <c r="X41" i="1"/>
  <c r="X46" i="1"/>
  <c r="X50" i="1"/>
  <c r="X58" i="1"/>
  <c r="X16" i="1" l="1"/>
  <c r="Z15" i="1"/>
  <c r="X15" i="1"/>
  <c r="X30" i="1"/>
  <c r="Z30" i="1"/>
  <c r="X37" i="1"/>
  <c r="Z37" i="1"/>
  <c r="V40" i="1"/>
  <c r="S8" i="1"/>
  <c r="S10" i="1"/>
  <c r="V36" i="1"/>
  <c r="V9" i="1"/>
  <c r="S34" i="1"/>
  <c r="S12" i="1"/>
  <c r="V35" i="1"/>
  <c r="V12" i="1" l="1"/>
  <c r="V34" i="1"/>
  <c r="S36" i="1"/>
  <c r="X36" i="1" s="1"/>
  <c r="Z12" i="1"/>
  <c r="X12" i="1"/>
  <c r="X34" i="1"/>
  <c r="Z34" i="1"/>
  <c r="X10" i="1"/>
  <c r="Z10" i="1"/>
  <c r="X8" i="1"/>
  <c r="Z8" i="1"/>
  <c r="V57" i="1"/>
  <c r="S9" i="1"/>
  <c r="S40" i="1"/>
  <c r="S57" i="1"/>
  <c r="AB9" i="1"/>
  <c r="V8" i="1"/>
  <c r="V10" i="1"/>
  <c r="S35" i="1"/>
  <c r="S11" i="1"/>
  <c r="V11" i="1"/>
  <c r="Z36" i="1" l="1"/>
  <c r="X57" i="1"/>
  <c r="Z57" i="1"/>
  <c r="Z11" i="1"/>
  <c r="X11" i="1"/>
  <c r="Z9" i="1"/>
  <c r="X9" i="1"/>
  <c r="X35" i="1"/>
  <c r="Z35" i="1"/>
  <c r="X40" i="1"/>
  <c r="Z40" i="1"/>
  <c r="T56" i="1"/>
  <c r="T26" i="1"/>
  <c r="T52" i="1"/>
  <c r="T10" i="1"/>
  <c r="T28" i="1"/>
  <c r="T44" i="1"/>
  <c r="T34" i="1"/>
  <c r="T15" i="1"/>
  <c r="T43" i="1"/>
  <c r="T23" i="1"/>
  <c r="T25" i="1"/>
  <c r="T19" i="1"/>
  <c r="T58" i="1"/>
  <c r="T29" i="1"/>
  <c r="T8" i="1"/>
  <c r="T36" i="1"/>
  <c r="T54" i="1"/>
  <c r="T41" i="1"/>
  <c r="T46" i="1"/>
  <c r="T12" i="1"/>
  <c r="T16" i="1"/>
  <c r="T9" i="1"/>
  <c r="T35" i="1"/>
  <c r="T18" i="1"/>
  <c r="T39" i="1"/>
  <c r="T30" i="1"/>
  <c r="T42" i="1"/>
  <c r="T50" i="1"/>
  <c r="T21" i="1"/>
  <c r="T47" i="1"/>
  <c r="T49" i="1"/>
  <c r="T13" i="1"/>
  <c r="T11" i="1"/>
  <c r="T55" i="1"/>
  <c r="T40" i="1"/>
  <c r="T31" i="1"/>
  <c r="T33" i="1"/>
  <c r="T20" i="1"/>
  <c r="T38" i="1"/>
  <c r="T37" i="1"/>
  <c r="T51" i="1"/>
  <c r="T22" i="1"/>
  <c r="T17" i="1"/>
  <c r="T24" i="1"/>
  <c r="T53" i="1"/>
  <c r="T45" i="1"/>
  <c r="T27" i="1"/>
  <c r="T48" i="1"/>
  <c r="T32" i="1"/>
  <c r="T14" i="1"/>
  <c r="T57" i="1"/>
</calcChain>
</file>

<file path=xl/sharedStrings.xml><?xml version="1.0" encoding="utf-8"?>
<sst xmlns="http://schemas.openxmlformats.org/spreadsheetml/2006/main" count="300" uniqueCount="192">
  <si>
    <t>CPF</t>
  </si>
  <si>
    <t>Adicional de Insalubridade 20% PISO 1074,59 saude</t>
  </si>
  <si>
    <t>Adicionais CCI e Cargo de chefia 10% e 20%</t>
  </si>
  <si>
    <t>Gratificação</t>
  </si>
  <si>
    <t>Horas Extras 50%</t>
  </si>
  <si>
    <t>Valor da Extra</t>
  </si>
  <si>
    <t>DSR extra</t>
  </si>
  <si>
    <t>Valor</t>
  </si>
  <si>
    <t>Faltas em Horas</t>
  </si>
  <si>
    <t>Desconta Vale Transporte</t>
  </si>
  <si>
    <t>Remuneração Bruta</t>
  </si>
  <si>
    <t>Adm</t>
  </si>
  <si>
    <t>ALMOXARIFE</t>
  </si>
  <si>
    <t>006.576.571-07</t>
  </si>
  <si>
    <t>Ettiely Carolaine Ferreira da Silveira</t>
  </si>
  <si>
    <t>ASSISTENTE ADMINISTRATIVO</t>
  </si>
  <si>
    <t>024.892.051-02</t>
  </si>
  <si>
    <t>02/08/2021</t>
  </si>
  <si>
    <t xml:space="preserve">Diego Correa Guimaraes Rodrigues </t>
  </si>
  <si>
    <t>033.892.091-90</t>
  </si>
  <si>
    <t>16/06/2021</t>
  </si>
  <si>
    <t>Elica de Carvalho Costa</t>
  </si>
  <si>
    <t>037.201.841-61</t>
  </si>
  <si>
    <t>17/06/2021</t>
  </si>
  <si>
    <t>Lílian Juliane santos</t>
  </si>
  <si>
    <t>ASSISTENTE DE OUVIDORIA</t>
  </si>
  <si>
    <t>013.366.925-45</t>
  </si>
  <si>
    <t>30/06/2021</t>
  </si>
  <si>
    <t>Lilian Alves dos Santos Diniz</t>
  </si>
  <si>
    <t xml:space="preserve">ASSISTNTE DE DIRETORIA </t>
  </si>
  <si>
    <t>RH</t>
  </si>
  <si>
    <t>053.663.701-67</t>
  </si>
  <si>
    <t xml:space="preserve">Bruna Antonia Duarte Lira </t>
  </si>
  <si>
    <t>ASSISTENTE DE RECURSOS HUMANOS</t>
  </si>
  <si>
    <t>Equipe Multi</t>
  </si>
  <si>
    <t>043.072.821-24</t>
  </si>
  <si>
    <t xml:space="preserve">Bruna de Souza Oliveira </t>
  </si>
  <si>
    <t>PSICOLOGA (O)</t>
  </si>
  <si>
    <t>23/06/2021</t>
  </si>
  <si>
    <t>ASSISTENTE SOCIAL</t>
  </si>
  <si>
    <t>Enfermagem</t>
  </si>
  <si>
    <t>016.179.011-99</t>
  </si>
  <si>
    <t xml:space="preserve">Ludmilla Fernandes Carvalho </t>
  </si>
  <si>
    <t>COORDENADORA(O) DE ENFERMAGEM</t>
  </si>
  <si>
    <t>GRATIFICAÇÃO DE CARGO DE CHEFIA 20%</t>
  </si>
  <si>
    <t>301.523.461-04</t>
  </si>
  <si>
    <t>21/06/2021</t>
  </si>
  <si>
    <t>Alba cristina ferreira do nascimento Tomé</t>
  </si>
  <si>
    <t>ENFERMEIRA</t>
  </si>
  <si>
    <t>Farmacia</t>
  </si>
  <si>
    <t>023.451.781-67</t>
  </si>
  <si>
    <t>Bianca Santana Gouveia</t>
  </si>
  <si>
    <t>FARMACÊUTICO(A)</t>
  </si>
  <si>
    <t>Sálario base 2%</t>
  </si>
  <si>
    <t>NUTRICIONISTA</t>
  </si>
  <si>
    <t>Sálario base 5%</t>
  </si>
  <si>
    <t>059.329.886-14</t>
  </si>
  <si>
    <t>27/09/2021</t>
  </si>
  <si>
    <t xml:space="preserve">Brenda Pimentel Ribeiro Costa </t>
  </si>
  <si>
    <t>027.537.361-46</t>
  </si>
  <si>
    <t>Ana Luiza Ferreira Moreira</t>
  </si>
  <si>
    <t>09/08/2021</t>
  </si>
  <si>
    <t>Recepção</t>
  </si>
  <si>
    <t>RECEPCIONISTA</t>
  </si>
  <si>
    <t>054.119.881-52</t>
  </si>
  <si>
    <t>Brenda Andrade Salgueiro</t>
  </si>
  <si>
    <t>703.841.431-30</t>
  </si>
  <si>
    <t>Lana Rizza santos</t>
  </si>
  <si>
    <t>016.861.411-14</t>
  </si>
  <si>
    <t>Lorenna kamyle de souza</t>
  </si>
  <si>
    <t>003.355.361-07</t>
  </si>
  <si>
    <t>Chirlley Daiany Mendes de Oliveira</t>
  </si>
  <si>
    <t>072.144.101-76</t>
  </si>
  <si>
    <t>Maria Regina Gomes Freire</t>
  </si>
  <si>
    <t>114.196..114-88</t>
  </si>
  <si>
    <t>Michelle Farias dos Santos</t>
  </si>
  <si>
    <t>070.111.851-27</t>
  </si>
  <si>
    <t xml:space="preserve">Juliana Marcela da Silva Rodrigues </t>
  </si>
  <si>
    <t>054.291.751-37</t>
  </si>
  <si>
    <t>09/09/2021</t>
  </si>
  <si>
    <t xml:space="preserve">Marilia Dutra Mendonça </t>
  </si>
  <si>
    <t>709.744.611-05</t>
  </si>
  <si>
    <t>Maria Eduarda Gomes Freire</t>
  </si>
  <si>
    <t>971.475.401-15</t>
  </si>
  <si>
    <t xml:space="preserve">Lana Cristina Silva Nogueira </t>
  </si>
  <si>
    <t>SESMT</t>
  </si>
  <si>
    <t>029.019.081-95</t>
  </si>
  <si>
    <t>Anna Paula Santos Fidélis</t>
  </si>
  <si>
    <t>TÉCNICO DE SEGURANÇA DO TRABALHO</t>
  </si>
  <si>
    <t>018.748.161-07</t>
  </si>
  <si>
    <t>Layla Carlos de Souza Carvalho</t>
  </si>
  <si>
    <t>TÉCNICO(A) DE ENFERMAGEM</t>
  </si>
  <si>
    <t>015.411.411-13</t>
  </si>
  <si>
    <t>Ricardo Morais Souza</t>
  </si>
  <si>
    <t>276.891.788-55</t>
  </si>
  <si>
    <t>Eliane Aparecida Scarpim Bobato</t>
  </si>
  <si>
    <t xml:space="preserve">Etiene Carla Miranda </t>
  </si>
  <si>
    <t>COORDENADORA(O) DE ENFERMAGEM NEFRO</t>
  </si>
  <si>
    <t>101.078.718-74</t>
  </si>
  <si>
    <t xml:space="preserve">Silvia Elena Lima Ramos dos Santos </t>
  </si>
  <si>
    <t>Desconto de                  Faltas em dias</t>
  </si>
  <si>
    <t xml:space="preserve">DESC DSR                                        ( quantidade) </t>
  </si>
  <si>
    <t>Nome</t>
  </si>
  <si>
    <t xml:space="preserve">Especialidade </t>
  </si>
  <si>
    <t>Data de Admissão</t>
  </si>
  <si>
    <t xml:space="preserve">Cargo </t>
  </si>
  <si>
    <t>Salário</t>
  </si>
  <si>
    <t>SAÚDE</t>
  </si>
  <si>
    <t>ENFERMEIROS</t>
  </si>
  <si>
    <t>FARMÁCIA</t>
  </si>
  <si>
    <t xml:space="preserve">Carga Horária </t>
  </si>
  <si>
    <t xml:space="preserve">Entrada </t>
  </si>
  <si>
    <t>Intervalo para Almoço</t>
  </si>
  <si>
    <t xml:space="preserve">Saída </t>
  </si>
  <si>
    <t xml:space="preserve">Gratificação por ASSIDUIDADE                       Base              </t>
  </si>
  <si>
    <t xml:space="preserve">     Valor</t>
  </si>
  <si>
    <t xml:space="preserve">AUXILIAR DE ATENDIMENTO </t>
  </si>
  <si>
    <t>Lilliane de Oliveira Campos Souza</t>
  </si>
  <si>
    <t xml:space="preserve">AUXILIAR DE FARMÁRCIA </t>
  </si>
  <si>
    <t>032.983.771-04</t>
  </si>
  <si>
    <t xml:space="preserve">FISIOTERAPEURA </t>
  </si>
  <si>
    <t>038.243.351-31</t>
  </si>
  <si>
    <t>GESTÃO DE COLABORADORES</t>
  </si>
  <si>
    <t xml:space="preserve">Alilia Pereira Mendes </t>
  </si>
  <si>
    <t xml:space="preserve">Cassiane Texeira Costa </t>
  </si>
  <si>
    <t>008.607.691-43</t>
  </si>
  <si>
    <t>04/11/2021</t>
  </si>
  <si>
    <t>704.924.871-11</t>
  </si>
  <si>
    <t>701.953.941-60</t>
  </si>
  <si>
    <t xml:space="preserve">Jheniffer Cristina Frutuoso da Silva </t>
  </si>
  <si>
    <t xml:space="preserve">Nathalia Atahydes de Alencar </t>
  </si>
  <si>
    <t>Delmon Ribeiro Cardoso</t>
  </si>
  <si>
    <t>29/11/2021</t>
  </si>
  <si>
    <t>044.811.391-02</t>
  </si>
  <si>
    <t>021.630.431-85</t>
  </si>
  <si>
    <t xml:space="preserve">Diretoria </t>
  </si>
  <si>
    <t xml:space="preserve">Wilton Pereira dos Santos </t>
  </si>
  <si>
    <t>004.981.131-24</t>
  </si>
  <si>
    <t>DIRETOR TECNICO</t>
  </si>
  <si>
    <t xml:space="preserve">Luiz Henrique Vieira Santos </t>
  </si>
  <si>
    <t xml:space="preserve">Thamara Mazue Gonçalves </t>
  </si>
  <si>
    <t xml:space="preserve">Eliene Silva Cardoso </t>
  </si>
  <si>
    <t xml:space="preserve">Danielle Paula da Silva </t>
  </si>
  <si>
    <t>052.545.801-86</t>
  </si>
  <si>
    <t>004.266.533-78</t>
  </si>
  <si>
    <t>040.484.981-42</t>
  </si>
  <si>
    <t>04/01/2022</t>
  </si>
  <si>
    <t xml:space="preserve">Thais Caroline Vieira Marques </t>
  </si>
  <si>
    <t>064.074.651-92</t>
  </si>
  <si>
    <t xml:space="preserve">Saída (Sabados) </t>
  </si>
  <si>
    <t>037.179.991-09</t>
  </si>
  <si>
    <t xml:space="preserve">Loena Narla de Oliveira Arantes </t>
  </si>
  <si>
    <t>847.458.861-87</t>
  </si>
  <si>
    <t xml:space="preserve">Lismalda Conceição dos Santos </t>
  </si>
  <si>
    <t>778.500.091-34</t>
  </si>
  <si>
    <t xml:space="preserve">Elizabeth Aparecida de Oliveira </t>
  </si>
  <si>
    <t>049.219.391-60</t>
  </si>
  <si>
    <t xml:space="preserve">José Ricardo da Costa Vieira </t>
  </si>
  <si>
    <t>979.341.191-00</t>
  </si>
  <si>
    <t xml:space="preserve">Silvaneide Rodrigues da Silva </t>
  </si>
  <si>
    <t>081.898.091-56</t>
  </si>
  <si>
    <t xml:space="preserve">Thor Henrique de Souza Ferreira </t>
  </si>
  <si>
    <t xml:space="preserve">Erica Rodrigues da Silveira </t>
  </si>
  <si>
    <t>030.220.451-23</t>
  </si>
  <si>
    <t xml:space="preserve">Jeska de Faria Martins </t>
  </si>
  <si>
    <t>848.369.891-91</t>
  </si>
  <si>
    <t>02/02/2022</t>
  </si>
  <si>
    <t>Bianca Aparecida de Souza</t>
  </si>
  <si>
    <t>012.554.314-07</t>
  </si>
  <si>
    <t>03/02/2022</t>
  </si>
  <si>
    <t>Silvia Aparecida Costa</t>
  </si>
  <si>
    <t>12x36</t>
  </si>
  <si>
    <t>863.482.211-72</t>
  </si>
  <si>
    <t>07/02/2022</t>
  </si>
  <si>
    <t xml:space="preserve">Adriana Ribeiro da Silva Ferreira </t>
  </si>
  <si>
    <t>ENFERMEIRA CCIH</t>
  </si>
  <si>
    <t xml:space="preserve">GRATIFICAÇÃO DE CCIH 10% </t>
  </si>
  <si>
    <t xml:space="preserve">Enfermagem </t>
  </si>
  <si>
    <t xml:space="preserve">Daniela Soares da Cruz </t>
  </si>
  <si>
    <t>Talita Ferraz de Melo</t>
  </si>
  <si>
    <t>025.440.311-58</t>
  </si>
  <si>
    <t>053.852.111-25</t>
  </si>
  <si>
    <t>Especialidade:</t>
  </si>
  <si>
    <t>ADMISSÃO</t>
  </si>
  <si>
    <t>RPA</t>
  </si>
  <si>
    <t>Insalubridade s/ salário</t>
  </si>
  <si>
    <t>Cargo</t>
  </si>
  <si>
    <t>Salário dia Trabalho</t>
  </si>
  <si>
    <t xml:space="preserve">Dias </t>
  </si>
  <si>
    <t xml:space="preserve">Dias Úteis </t>
  </si>
  <si>
    <t>1 DIA</t>
  </si>
  <si>
    <t>Quirinópolis, 25 de Feveireiro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</si>
</sst>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h]:mm"/>
    <numFmt numFmtId="165" formatCode="[h]:mm:"/>
    <numFmt numFmtId="166" formatCode="[$-F800]dddd\,\ mmmm\ dd\,\ 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1"/>
      <name val="Times New Roman"/>
      <family val="1"/>
    </font>
    <font>
      <sz val="10"/>
      <name val="Arial"/>
      <family val="2"/>
    </font>
    <font>
      <sz val="26"/>
      <color theme="1"/>
      <name val="Times New Roman"/>
      <family val="1"/>
    </font>
    <font>
      <b/>
      <sz val="26"/>
      <color theme="1"/>
      <name val="Times New Roman"/>
      <family val="1"/>
    </font>
    <font>
      <b/>
      <sz val="26"/>
      <color rgb="FFFF0000"/>
      <name val="Times New Roman"/>
      <family val="1"/>
    </font>
    <font>
      <sz val="26"/>
      <name val="Times New Roman"/>
      <family val="1"/>
    </font>
    <font>
      <b/>
      <sz val="26"/>
      <name val="Times New Roman"/>
      <family val="1"/>
    </font>
    <font>
      <sz val="26"/>
      <color rgb="FF000000"/>
      <name val="Times New Roman"/>
      <family val="1"/>
    </font>
    <font>
      <b/>
      <sz val="28"/>
      <color theme="1"/>
      <name val="Times New Roman"/>
      <family val="1"/>
    </font>
    <font>
      <sz val="36"/>
      <color theme="1"/>
      <name val="Times New Roman"/>
      <family val="1"/>
    </font>
    <font>
      <b/>
      <sz val="36"/>
      <color theme="1"/>
      <name val="Times New Roman"/>
      <family val="1"/>
    </font>
    <font>
      <sz val="36"/>
      <name val="Times New Roman"/>
      <family val="1"/>
    </font>
    <font>
      <sz val="36"/>
      <color rgb="FF000000"/>
      <name val="Times New Roman"/>
      <family val="1"/>
    </font>
    <font>
      <sz val="26"/>
      <color indexed="8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1" applyNumberFormat="0" applyAlignment="0" applyProtection="0"/>
    <xf numFmtId="0" fontId="4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44" fontId="5" fillId="7" borderId="2" xfId="2" applyFont="1" applyFill="1" applyBorder="1"/>
    <xf numFmtId="0" fontId="6" fillId="3" borderId="2" xfId="0" applyFont="1" applyFill="1" applyBorder="1" applyAlignment="1">
      <alignment horizontal="center" vertical="center"/>
    </xf>
    <xf numFmtId="0" fontId="6" fillId="3" borderId="2" xfId="3" applyFont="1" applyFill="1" applyBorder="1" applyAlignment="1">
      <alignment horizontal="center" vertical="center"/>
    </xf>
    <xf numFmtId="44" fontId="6" fillId="3" borderId="2" xfId="2" applyFont="1" applyFill="1" applyBorder="1" applyAlignment="1">
      <alignment horizontal="center" vertical="center"/>
    </xf>
    <xf numFmtId="164" fontId="6" fillId="3" borderId="2" xfId="3" applyNumberFormat="1" applyFont="1" applyFill="1" applyBorder="1" applyAlignment="1">
      <alignment horizontal="center" vertical="center" wrapText="1"/>
    </xf>
    <xf numFmtId="44" fontId="6" fillId="4" borderId="2" xfId="2" applyFont="1" applyFill="1" applyBorder="1" applyAlignment="1">
      <alignment horizontal="center" vertical="center" wrapText="1"/>
    </xf>
    <xf numFmtId="44" fontId="6" fillId="5" borderId="2" xfId="2" applyFont="1" applyFill="1" applyBorder="1" applyAlignment="1">
      <alignment horizontal="center" vertical="center" wrapText="1"/>
    </xf>
    <xf numFmtId="44" fontId="6" fillId="6" borderId="2" xfId="2" applyFont="1" applyFill="1" applyBorder="1" applyAlignment="1">
      <alignment horizontal="center" vertical="center" wrapText="1"/>
    </xf>
    <xf numFmtId="44" fontId="6" fillId="7" borderId="2" xfId="2" applyFont="1" applyFill="1" applyBorder="1" applyAlignment="1">
      <alignment horizontal="center" vertical="center"/>
    </xf>
    <xf numFmtId="49" fontId="7" fillId="7" borderId="3" xfId="1" applyNumberFormat="1" applyFont="1" applyFill="1" applyBorder="1" applyAlignment="1">
      <alignment horizontal="center" vertical="center" wrapText="1"/>
    </xf>
    <xf numFmtId="49" fontId="7" fillId="7" borderId="2" xfId="1" applyNumberFormat="1" applyFont="1" applyFill="1" applyBorder="1" applyAlignment="1">
      <alignment horizontal="center" vertical="center" wrapText="1"/>
    </xf>
    <xf numFmtId="44" fontId="6" fillId="7" borderId="2" xfId="2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/>
    </xf>
    <xf numFmtId="14" fontId="5" fillId="7" borderId="2" xfId="0" applyNumberFormat="1" applyFont="1" applyFill="1" applyBorder="1" applyAlignment="1">
      <alignment horizontal="center"/>
    </xf>
    <xf numFmtId="49" fontId="8" fillId="7" borderId="2" xfId="0" applyNumberFormat="1" applyFont="1" applyFill="1" applyBorder="1"/>
    <xf numFmtId="164" fontId="5" fillId="0" borderId="2" xfId="0" applyNumberFormat="1" applyFont="1" applyBorder="1" applyAlignment="1">
      <alignment horizontal="center"/>
    </xf>
    <xf numFmtId="20" fontId="5" fillId="7" borderId="2" xfId="0" applyNumberFormat="1" applyFont="1" applyFill="1" applyBorder="1"/>
    <xf numFmtId="0" fontId="5" fillId="7" borderId="2" xfId="0" applyFont="1" applyFill="1" applyBorder="1"/>
    <xf numFmtId="44" fontId="5" fillId="5" borderId="2" xfId="2" applyFont="1" applyFill="1" applyBorder="1" applyAlignment="1">
      <alignment horizontal="center" vertical="center"/>
    </xf>
    <xf numFmtId="44" fontId="5" fillId="9" borderId="2" xfId="2" applyFont="1" applyFill="1" applyBorder="1" applyAlignment="1">
      <alignment horizontal="center" vertical="center"/>
    </xf>
    <xf numFmtId="44" fontId="5" fillId="0" borderId="2" xfId="0" applyNumberFormat="1" applyFont="1" applyBorder="1"/>
    <xf numFmtId="0" fontId="5" fillId="0" borderId="2" xfId="0" applyFont="1" applyBorder="1"/>
    <xf numFmtId="49" fontId="8" fillId="7" borderId="2" xfId="0" applyNumberFormat="1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 vertical="center"/>
    </xf>
    <xf numFmtId="164" fontId="5" fillId="7" borderId="2" xfId="0" applyNumberFormat="1" applyFont="1" applyFill="1" applyBorder="1" applyAlignment="1">
      <alignment horizontal="center"/>
    </xf>
    <xf numFmtId="0" fontId="5" fillId="7" borderId="5" xfId="0" applyFont="1" applyFill="1" applyBorder="1"/>
    <xf numFmtId="0" fontId="10" fillId="10" borderId="2" xfId="0" applyFont="1" applyFill="1" applyBorder="1" applyAlignment="1">
      <alignment vertical="center"/>
    </xf>
    <xf numFmtId="0" fontId="5" fillId="7" borderId="4" xfId="0" applyFont="1" applyFill="1" applyBorder="1"/>
    <xf numFmtId="0" fontId="5" fillId="7" borderId="6" xfId="0" applyFont="1" applyFill="1" applyBorder="1"/>
    <xf numFmtId="44" fontId="5" fillId="7" borderId="2" xfId="0" applyNumberFormat="1" applyFont="1" applyFill="1" applyBorder="1"/>
    <xf numFmtId="165" fontId="5" fillId="7" borderId="2" xfId="0" applyNumberFormat="1" applyFont="1" applyFill="1" applyBorder="1"/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14" fontId="5" fillId="0" borderId="2" xfId="3" applyNumberFormat="1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left" vertical="center"/>
    </xf>
    <xf numFmtId="0" fontId="5" fillId="0" borderId="2" xfId="3" applyFont="1" applyFill="1" applyBorder="1" applyAlignment="1">
      <alignment horizontal="center" vertical="center" wrapText="1"/>
    </xf>
    <xf numFmtId="44" fontId="6" fillId="8" borderId="2" xfId="2" applyFont="1" applyFill="1" applyBorder="1" applyAlignment="1">
      <alignment horizontal="center" vertical="center" wrapText="1"/>
    </xf>
    <xf numFmtId="0" fontId="11" fillId="0" borderId="7" xfId="0" applyFont="1" applyBorder="1" applyAlignment="1">
      <alignment wrapText="1"/>
    </xf>
    <xf numFmtId="0" fontId="11" fillId="3" borderId="2" xfId="3" applyFont="1" applyFill="1" applyBorder="1" applyAlignment="1">
      <alignment horizontal="center" vertical="center"/>
    </xf>
    <xf numFmtId="0" fontId="11" fillId="0" borderId="0" xfId="0" applyFont="1"/>
    <xf numFmtId="164" fontId="6" fillId="7" borderId="2" xfId="2" applyNumberFormat="1" applyFont="1" applyFill="1" applyBorder="1" applyAlignment="1">
      <alignment horizontal="center" vertical="center" wrapText="1"/>
    </xf>
    <xf numFmtId="164" fontId="7" fillId="7" borderId="2" xfId="1" applyNumberFormat="1" applyFont="1" applyFill="1" applyBorder="1" applyAlignment="1">
      <alignment horizontal="center" vertical="center" wrapText="1"/>
    </xf>
    <xf numFmtId="0" fontId="6" fillId="0" borderId="0" xfId="0" applyFont="1"/>
    <xf numFmtId="0" fontId="8" fillId="0" borderId="0" xfId="4" applyFont="1" applyAlignment="1">
      <alignment horizontal="center"/>
    </xf>
    <xf numFmtId="0" fontId="8" fillId="0" borderId="0" xfId="4" applyFont="1"/>
    <xf numFmtId="0" fontId="10" fillId="0" borderId="0" xfId="4" applyFont="1"/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4" fillId="0" borderId="0" xfId="4" applyFont="1" applyAlignment="1">
      <alignment horizontal="center"/>
    </xf>
    <xf numFmtId="0" fontId="14" fillId="0" borderId="0" xfId="4" applyFont="1"/>
    <xf numFmtId="0" fontId="15" fillId="0" borderId="0" xfId="4" applyFont="1"/>
    <xf numFmtId="0" fontId="6" fillId="0" borderId="0" xfId="0" applyFont="1" applyAlignment="1">
      <alignment horizontal="center"/>
    </xf>
    <xf numFmtId="20" fontId="5" fillId="7" borderId="3" xfId="0" applyNumberFormat="1" applyFont="1" applyFill="1" applyBorder="1"/>
    <xf numFmtId="0" fontId="3" fillId="0" borderId="2" xfId="0" applyFont="1" applyBorder="1"/>
    <xf numFmtId="20" fontId="5" fillId="7" borderId="0" xfId="0" applyNumberFormat="1" applyFont="1" applyFill="1"/>
    <xf numFmtId="0" fontId="5" fillId="7" borderId="2" xfId="0" applyFont="1" applyFill="1" applyBorder="1" applyAlignment="1">
      <alignment horizontal="left"/>
    </xf>
    <xf numFmtId="0" fontId="5" fillId="7" borderId="3" xfId="0" applyFont="1" applyFill="1" applyBorder="1"/>
    <xf numFmtId="4" fontId="5" fillId="7" borderId="2" xfId="0" applyNumberFormat="1" applyFont="1" applyFill="1" applyBorder="1" applyAlignment="1">
      <alignment horizontal="center"/>
    </xf>
    <xf numFmtId="20" fontId="5" fillId="0" borderId="2" xfId="0" applyNumberFormat="1" applyFont="1" applyBorder="1"/>
    <xf numFmtId="0" fontId="9" fillId="7" borderId="5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/>
    </xf>
    <xf numFmtId="49" fontId="8" fillId="7" borderId="5" xfId="0" applyNumberFormat="1" applyFont="1" applyFill="1" applyBorder="1" applyAlignment="1">
      <alignment horizontal="center"/>
    </xf>
    <xf numFmtId="49" fontId="8" fillId="7" borderId="5" xfId="0" applyNumberFormat="1" applyFont="1" applyFill="1" applyBorder="1"/>
    <xf numFmtId="44" fontId="5" fillId="7" borderId="5" xfId="2" applyFont="1" applyFill="1" applyBorder="1"/>
    <xf numFmtId="20" fontId="5" fillId="7" borderId="5" xfId="0" applyNumberFormat="1" applyFont="1" applyFill="1" applyBorder="1"/>
    <xf numFmtId="44" fontId="5" fillId="5" borderId="5" xfId="2" applyFont="1" applyFill="1" applyBorder="1" applyAlignment="1">
      <alignment horizontal="center" vertical="center"/>
    </xf>
    <xf numFmtId="44" fontId="5" fillId="9" borderId="5" xfId="2" applyFont="1" applyFill="1" applyBorder="1" applyAlignment="1">
      <alignment horizontal="center" vertical="center"/>
    </xf>
    <xf numFmtId="44" fontId="5" fillId="0" borderId="5" xfId="0" applyNumberFormat="1" applyFont="1" applyBorder="1"/>
    <xf numFmtId="0" fontId="5" fillId="0" borderId="5" xfId="0" applyFont="1" applyBorder="1"/>
    <xf numFmtId="0" fontId="9" fillId="7" borderId="6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/>
    </xf>
    <xf numFmtId="14" fontId="5" fillId="7" borderId="6" xfId="0" applyNumberFormat="1" applyFont="1" applyFill="1" applyBorder="1" applyAlignment="1">
      <alignment horizontal="center"/>
    </xf>
    <xf numFmtId="49" fontId="8" fillId="7" borderId="6" xfId="0" applyNumberFormat="1" applyFont="1" applyFill="1" applyBorder="1"/>
    <xf numFmtId="44" fontId="5" fillId="7" borderId="6" xfId="2" applyFont="1" applyFill="1" applyBorder="1"/>
    <xf numFmtId="164" fontId="5" fillId="7" borderId="6" xfId="0" applyNumberFormat="1" applyFont="1" applyFill="1" applyBorder="1" applyAlignment="1">
      <alignment horizontal="center"/>
    </xf>
    <xf numFmtId="0" fontId="5" fillId="7" borderId="8" xfId="0" applyFont="1" applyFill="1" applyBorder="1"/>
    <xf numFmtId="0" fontId="5" fillId="7" borderId="9" xfId="0" applyFont="1" applyFill="1" applyBorder="1"/>
    <xf numFmtId="0" fontId="5" fillId="0" borderId="6" xfId="0" applyFont="1" applyBorder="1"/>
    <xf numFmtId="0" fontId="0" fillId="0" borderId="2" xfId="0" applyBorder="1"/>
    <xf numFmtId="8" fontId="5" fillId="7" borderId="2" xfId="0" applyNumberFormat="1" applyFont="1" applyFill="1" applyBorder="1"/>
    <xf numFmtId="44" fontId="6" fillId="4" borderId="2" xfId="6" applyFont="1" applyFill="1" applyBorder="1" applyAlignment="1">
      <alignment horizontal="center" vertical="center" wrapText="1"/>
    </xf>
    <xf numFmtId="0" fontId="6" fillId="3" borderId="2" xfId="3" applyFont="1" applyFill="1" applyBorder="1" applyAlignment="1">
      <alignment horizontal="center" vertical="center" wrapText="1"/>
    </xf>
    <xf numFmtId="44" fontId="6" fillId="3" borderId="2" xfId="6" applyFont="1" applyFill="1" applyBorder="1" applyAlignment="1">
      <alignment horizontal="center" vertical="center" wrapText="1"/>
    </xf>
    <xf numFmtId="166" fontId="5" fillId="7" borderId="2" xfId="0" applyNumberFormat="1" applyFont="1" applyFill="1" applyBorder="1" applyAlignment="1">
      <alignment horizontal="center"/>
    </xf>
    <xf numFmtId="49" fontId="16" fillId="0" borderId="2" xfId="0" applyNumberFormat="1" applyFont="1" applyBorder="1" applyAlignment="1">
      <alignment horizontal="center" vertical="top" wrapText="1"/>
    </xf>
    <xf numFmtId="0" fontId="6" fillId="3" borderId="3" xfId="3" applyFont="1" applyFill="1" applyBorder="1" applyAlignment="1">
      <alignment horizontal="center" vertical="center"/>
    </xf>
    <xf numFmtId="0" fontId="6" fillId="3" borderId="4" xfId="3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wrapText="1"/>
    </xf>
  </cellXfs>
  <cellStyles count="7">
    <cellStyle name="Célula de Verificação" xfId="3" builtinId="23"/>
    <cellStyle name="Moeda" xfId="2" builtinId="4"/>
    <cellStyle name="Moeda 2" xfId="6" xr:uid="{50657FD7-B615-41F6-86AF-20BDC8920D10}"/>
    <cellStyle name="Normal" xfId="0" builtinId="0"/>
    <cellStyle name="Normal 2" xfId="4" xr:uid="{C27F74F0-0C6F-4845-AA51-0FB7D61E8BCF}"/>
    <cellStyle name="Vírgula" xfId="1" builtinId="3"/>
    <cellStyle name="Vírgula 2" xfId="5" xr:uid="{681463FF-4D60-4776-9F7A-5933B6CD6257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847554</xdr:colOff>
      <xdr:row>70</xdr:row>
      <xdr:rowOff>404101</xdr:rowOff>
    </xdr:from>
    <xdr:to>
      <xdr:col>24</xdr:col>
      <xdr:colOff>2222499</xdr:colOff>
      <xdr:row>71</xdr:row>
      <xdr:rowOff>544286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FB15256A-56A3-4D57-895F-E14DB8925F32}"/>
            </a:ext>
          </a:extLst>
        </xdr:cNvPr>
        <xdr:cNvSpPr txBox="1">
          <a:spLocks noChangeArrowheads="1"/>
        </xdr:cNvSpPr>
      </xdr:nvSpPr>
      <xdr:spPr bwMode="auto">
        <a:xfrm>
          <a:off x="61283679" y="29864926"/>
          <a:ext cx="5956470" cy="721210"/>
        </a:xfrm>
        <a:prstGeom prst="rect">
          <a:avLst/>
        </a:prstGeom>
        <a:solidFill>
          <a:srgbClr val="FFFFFF"/>
        </a:solidFill>
        <a:ln w="9525">
          <a:solidFill>
            <a:schemeClr val="bg1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pt-BR" sz="28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Aprovado pelo Conselho de Administração</a:t>
          </a:r>
          <a:r>
            <a:rPr lang="pt-BR" sz="18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:</a:t>
          </a:r>
        </a:p>
      </xdr:txBody>
    </xdr:sp>
    <xdr:clientData/>
  </xdr:twoCellAnchor>
  <xdr:twoCellAnchor>
    <xdr:from>
      <xdr:col>25</xdr:col>
      <xdr:colOff>601373</xdr:colOff>
      <xdr:row>70</xdr:row>
      <xdr:rowOff>180521</xdr:rowOff>
    </xdr:from>
    <xdr:to>
      <xdr:col>27</xdr:col>
      <xdr:colOff>1859642</xdr:colOff>
      <xdr:row>72</xdr:row>
      <xdr:rowOff>45356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4CB4534D-7846-416E-8E1B-DF986F3672EA}"/>
            </a:ext>
          </a:extLst>
        </xdr:cNvPr>
        <xdr:cNvSpPr txBox="1">
          <a:spLocks noChangeArrowheads="1"/>
        </xdr:cNvSpPr>
      </xdr:nvSpPr>
      <xdr:spPr bwMode="auto">
        <a:xfrm>
          <a:off x="67838348" y="29641346"/>
          <a:ext cx="4391994" cy="1026885"/>
        </a:xfrm>
        <a:prstGeom prst="rect">
          <a:avLst/>
        </a:prstGeom>
        <a:solidFill>
          <a:srgbClr val="FFFFFF"/>
        </a:solidFill>
        <a:ln w="9525">
          <a:solidFill>
            <a:schemeClr val="bg1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pt-BR" sz="28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Aprovado pela Diretoria</a:t>
          </a:r>
          <a:r>
            <a:rPr lang="pt-BR" sz="18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:</a:t>
          </a:r>
        </a:p>
      </xdr:txBody>
    </xdr:sp>
    <xdr:clientData/>
  </xdr:twoCellAnchor>
  <xdr:twoCellAnchor>
    <xdr:from>
      <xdr:col>18</xdr:col>
      <xdr:colOff>1114129</xdr:colOff>
      <xdr:row>70</xdr:row>
      <xdr:rowOff>282016</xdr:rowOff>
    </xdr:from>
    <xdr:to>
      <xdr:col>21</xdr:col>
      <xdr:colOff>816428</xdr:colOff>
      <xdr:row>72</xdr:row>
      <xdr:rowOff>204108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E232E3E0-7FF3-46E1-95BB-574FF9AF6E0A}"/>
            </a:ext>
          </a:extLst>
        </xdr:cNvPr>
        <xdr:cNvSpPr txBox="1">
          <a:spLocks noChangeArrowheads="1"/>
        </xdr:cNvSpPr>
      </xdr:nvSpPr>
      <xdr:spPr bwMode="auto">
        <a:xfrm>
          <a:off x="54949429" y="29742841"/>
          <a:ext cx="6303124" cy="1084142"/>
        </a:xfrm>
        <a:prstGeom prst="rect">
          <a:avLst/>
        </a:prstGeom>
        <a:solidFill>
          <a:srgbClr val="FFFFFF"/>
        </a:solidFill>
        <a:ln w="9525">
          <a:solidFill>
            <a:schemeClr val="bg1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pt-BR" sz="28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Aprovado pelo Coordenador Operacional</a:t>
          </a:r>
          <a:r>
            <a:rPr lang="pt-BR" sz="1600" b="1" i="0" u="none" strike="noStrike" baseline="0">
              <a:solidFill>
                <a:srgbClr val="000000"/>
              </a:solidFill>
              <a:latin typeface="Calibri"/>
              <a:cs typeface="Calibri"/>
            </a:rPr>
            <a:t>:</a:t>
          </a:r>
        </a:p>
      </xdr:txBody>
    </xdr:sp>
    <xdr:clientData/>
  </xdr:twoCellAnchor>
  <xdr:twoCellAnchor>
    <xdr:from>
      <xdr:col>15</xdr:col>
      <xdr:colOff>2764758</xdr:colOff>
      <xdr:row>72</xdr:row>
      <xdr:rowOff>250300</xdr:rowOff>
    </xdr:from>
    <xdr:to>
      <xdr:col>18</xdr:col>
      <xdr:colOff>894514</xdr:colOff>
      <xdr:row>75</xdr:row>
      <xdr:rowOff>48354</xdr:rowOff>
    </xdr:to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9CAAAF05-CF49-4C90-8A1F-D580B50EF446}"/>
            </a:ext>
          </a:extLst>
        </xdr:cNvPr>
        <xdr:cNvSpPr/>
      </xdr:nvSpPr>
      <xdr:spPr>
        <a:xfrm>
          <a:off x="49322958" y="30873175"/>
          <a:ext cx="5406856" cy="1217279"/>
        </a:xfrm>
        <a:prstGeom prst="rect">
          <a:avLst/>
        </a:prstGeom>
        <a:noFill/>
        <a:ln w="254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Aprovado pelo Conselho de Administração:</a:t>
          </a:r>
        </a:p>
      </xdr:txBody>
    </xdr:sp>
    <xdr:clientData/>
  </xdr:twoCellAnchor>
  <xdr:twoCellAnchor>
    <xdr:from>
      <xdr:col>15</xdr:col>
      <xdr:colOff>2681085</xdr:colOff>
      <xdr:row>70</xdr:row>
      <xdr:rowOff>173193</xdr:rowOff>
    </xdr:from>
    <xdr:to>
      <xdr:col>18</xdr:col>
      <xdr:colOff>781528</xdr:colOff>
      <xdr:row>72</xdr:row>
      <xdr:rowOff>204943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B7A8FB70-38AA-48D8-A823-9EB43F17F985}"/>
            </a:ext>
          </a:extLst>
        </xdr:cNvPr>
        <xdr:cNvSpPr txBox="1">
          <a:spLocks noChangeArrowheads="1"/>
        </xdr:cNvSpPr>
      </xdr:nvSpPr>
      <xdr:spPr bwMode="auto">
        <a:xfrm>
          <a:off x="49239285" y="29634018"/>
          <a:ext cx="5377543" cy="1193800"/>
        </a:xfrm>
        <a:prstGeom prst="rect">
          <a:avLst/>
        </a:prstGeom>
        <a:solidFill>
          <a:srgbClr val="FFFFFF"/>
        </a:solidFill>
        <a:ln w="9525">
          <a:solidFill>
            <a:schemeClr val="bg1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pt-BR" sz="28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Elaborado por  Recursos Humanos</a:t>
          </a:r>
          <a:r>
            <a:rPr lang="pt-BR" sz="18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:</a:t>
          </a:r>
        </a:p>
      </xdr:txBody>
    </xdr:sp>
    <xdr:clientData/>
  </xdr:twoCellAnchor>
  <xdr:twoCellAnchor>
    <xdr:from>
      <xdr:col>18</xdr:col>
      <xdr:colOff>1405544</xdr:colOff>
      <xdr:row>72</xdr:row>
      <xdr:rowOff>246122</xdr:rowOff>
    </xdr:from>
    <xdr:to>
      <xdr:col>21</xdr:col>
      <xdr:colOff>498929</xdr:colOff>
      <xdr:row>75</xdr:row>
      <xdr:rowOff>20569</xdr:rowOff>
    </xdr:to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795D93A3-1B04-492E-9AF4-D99D9C31F89F}"/>
            </a:ext>
          </a:extLst>
        </xdr:cNvPr>
        <xdr:cNvSpPr/>
      </xdr:nvSpPr>
      <xdr:spPr>
        <a:xfrm>
          <a:off x="55240844" y="30868997"/>
          <a:ext cx="5694210" cy="1193672"/>
        </a:xfrm>
        <a:prstGeom prst="rect">
          <a:avLst/>
        </a:prstGeom>
        <a:noFill/>
        <a:ln w="254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Aprovado pelo Conselho de Administração:</a:t>
          </a:r>
        </a:p>
      </xdr:txBody>
    </xdr:sp>
    <xdr:clientData/>
  </xdr:twoCellAnchor>
  <xdr:twoCellAnchor>
    <xdr:from>
      <xdr:col>21</xdr:col>
      <xdr:colOff>1406071</xdr:colOff>
      <xdr:row>72</xdr:row>
      <xdr:rowOff>165552</xdr:rowOff>
    </xdr:from>
    <xdr:to>
      <xdr:col>24</xdr:col>
      <xdr:colOff>1360714</xdr:colOff>
      <xdr:row>74</xdr:row>
      <xdr:rowOff>362857</xdr:rowOff>
    </xdr:to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7B8B78FC-05B6-4AAB-803E-99754592E2EF}"/>
            </a:ext>
          </a:extLst>
        </xdr:cNvPr>
        <xdr:cNvSpPr/>
      </xdr:nvSpPr>
      <xdr:spPr>
        <a:xfrm>
          <a:off x="61842196" y="30788427"/>
          <a:ext cx="4717143" cy="1197430"/>
        </a:xfrm>
        <a:prstGeom prst="rect">
          <a:avLst/>
        </a:prstGeom>
        <a:noFill/>
        <a:ln w="254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Aprovado pelo Conselho de Administração:</a:t>
          </a:r>
        </a:p>
      </xdr:txBody>
    </xdr:sp>
    <xdr:clientData/>
  </xdr:twoCellAnchor>
  <xdr:twoCellAnchor>
    <xdr:from>
      <xdr:col>25</xdr:col>
      <xdr:colOff>306952</xdr:colOff>
      <xdr:row>72</xdr:row>
      <xdr:rowOff>58964</xdr:rowOff>
    </xdr:from>
    <xdr:to>
      <xdr:col>27</xdr:col>
      <xdr:colOff>2426607</xdr:colOff>
      <xdr:row>74</xdr:row>
      <xdr:rowOff>385535</xdr:rowOff>
    </xdr:to>
    <xdr:sp macro="" textlink="">
      <xdr:nvSpPr>
        <xdr:cNvPr id="11" name="Retângulo 10">
          <a:extLst>
            <a:ext uri="{FF2B5EF4-FFF2-40B4-BE49-F238E27FC236}">
              <a16:creationId xmlns:a16="http://schemas.microsoft.com/office/drawing/2014/main" id="{3538D6A5-5B41-440F-8C55-C12F6B55D773}"/>
            </a:ext>
          </a:extLst>
        </xdr:cNvPr>
        <xdr:cNvSpPr/>
      </xdr:nvSpPr>
      <xdr:spPr>
        <a:xfrm>
          <a:off x="67543927" y="30681839"/>
          <a:ext cx="5253380" cy="1326696"/>
        </a:xfrm>
        <a:prstGeom prst="rect">
          <a:avLst/>
        </a:prstGeom>
        <a:noFill/>
        <a:ln w="254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Aprovado pelo Conselho de Administração:</a:t>
          </a:r>
        </a:p>
      </xdr:txBody>
    </xdr:sp>
    <xdr:clientData/>
  </xdr:twoCellAnchor>
  <xdr:twoCellAnchor editAs="oneCell">
    <xdr:from>
      <xdr:col>0</xdr:col>
      <xdr:colOff>0</xdr:colOff>
      <xdr:row>0</xdr:row>
      <xdr:rowOff>181429</xdr:rowOff>
    </xdr:from>
    <xdr:to>
      <xdr:col>11</xdr:col>
      <xdr:colOff>2381249</xdr:colOff>
      <xdr:row>4</xdr:row>
      <xdr:rowOff>1476406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08824FD1-117D-4C76-AC5C-F8324E3D5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1429"/>
          <a:ext cx="28620356" cy="3971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1AB61-5741-4680-97E8-893E02C43029}">
  <sheetPr>
    <pageSetUpPr fitToPage="1"/>
  </sheetPr>
  <dimension ref="A1:BG77"/>
  <sheetViews>
    <sheetView tabSelected="1" topLeftCell="A40" zoomScale="42" zoomScaleNormal="42" zoomScaleSheetLayoutView="10" workbookViewId="0">
      <selection activeCell="Q7" sqref="Q7"/>
    </sheetView>
  </sheetViews>
  <sheetFormatPr defaultColWidth="48.6640625" defaultRowHeight="28.2" x14ac:dyDescent="0.5"/>
  <cols>
    <col min="1" max="1" width="37.5546875" style="1" customWidth="1"/>
    <col min="2" max="2" width="37" style="1" customWidth="1"/>
    <col min="3" max="3" width="45.6640625" style="1" customWidth="1"/>
    <col min="4" max="4" width="83.88671875" style="1" customWidth="1"/>
    <col min="5" max="5" width="28.109375" style="1" hidden="1" customWidth="1"/>
    <col min="6" max="6" width="33.33203125" style="1" customWidth="1"/>
    <col min="7" max="7" width="34.33203125" style="1" customWidth="1"/>
    <col min="8" max="8" width="37" style="1" customWidth="1"/>
    <col min="9" max="9" width="29.109375" style="1" customWidth="1"/>
    <col min="10" max="10" width="25.44140625" style="1" customWidth="1"/>
    <col min="11" max="11" width="29.88671875" style="1" customWidth="1"/>
    <col min="12" max="12" width="37.109375" style="1" customWidth="1"/>
    <col min="13" max="13" width="57.109375" style="1" customWidth="1"/>
    <col min="14" max="14" width="42.44140625" style="1" customWidth="1"/>
    <col min="15" max="15" width="63.88671875" style="1" customWidth="1"/>
    <col min="16" max="16" width="45.5546875" style="1" customWidth="1"/>
    <col min="17" max="17" width="32.5546875" style="1" customWidth="1"/>
    <col min="18" max="18" width="33.33203125" style="1" customWidth="1"/>
    <col min="19" max="19" width="41.5546875" style="1" customWidth="1"/>
    <col min="20" max="20" width="38.44140625" style="1" customWidth="1"/>
    <col min="21" max="21" width="28" style="1" customWidth="1"/>
    <col min="22" max="22" width="21.44140625" style="1" customWidth="1"/>
    <col min="23" max="23" width="26.109375" style="1" customWidth="1"/>
    <col min="24" max="24" width="29" style="1" customWidth="1"/>
    <col min="25" max="25" width="33" style="1" customWidth="1"/>
    <col min="26" max="26" width="33.6640625" style="1" customWidth="1"/>
    <col min="27" max="27" width="33" style="1" customWidth="1"/>
    <col min="28" max="28" width="38.33203125" style="1" customWidth="1"/>
    <col min="29" max="29" width="48.6640625" style="1"/>
    <col min="30" max="59" width="48.6640625" style="2"/>
    <col min="60" max="16384" width="48.6640625" style="1"/>
  </cols>
  <sheetData>
    <row r="1" spans="1:28" s="2" customFormat="1" ht="102" customHeight="1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32.4" x14ac:dyDescent="0.5500000000000000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ht="40.5" customHeight="1" x14ac:dyDescent="0.5500000000000000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28" ht="36" customHeight="1" x14ac:dyDescent="0.5500000000000000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>
        <v>1074.5899999999999</v>
      </c>
      <c r="N4" s="4" t="s">
        <v>107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28" ht="127.5" customHeight="1" x14ac:dyDescent="0.55000000000000004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">
        <v>1107</v>
      </c>
      <c r="N5" s="4" t="s">
        <v>108</v>
      </c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1:28" ht="48.75" customHeight="1" x14ac:dyDescent="0.55000000000000004">
      <c r="A6" s="94" t="s">
        <v>122</v>
      </c>
      <c r="B6" s="94"/>
      <c r="C6" s="94"/>
      <c r="D6" s="94"/>
      <c r="E6" s="94"/>
      <c r="F6" s="94"/>
      <c r="G6" s="94"/>
      <c r="H6" s="94"/>
      <c r="I6" s="94"/>
      <c r="J6" s="94"/>
      <c r="K6" s="45"/>
      <c r="L6" s="45"/>
      <c r="M6" s="5">
        <v>1194.03</v>
      </c>
      <c r="N6" s="4" t="s">
        <v>109</v>
      </c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</row>
    <row r="7" spans="1:28" ht="143.25" customHeight="1" x14ac:dyDescent="0.5">
      <c r="A7" s="6" t="s">
        <v>103</v>
      </c>
      <c r="B7" s="7" t="s">
        <v>0</v>
      </c>
      <c r="C7" s="44" t="s">
        <v>104</v>
      </c>
      <c r="D7" s="7" t="s">
        <v>102</v>
      </c>
      <c r="E7" s="7" t="s">
        <v>105</v>
      </c>
      <c r="F7" s="8" t="s">
        <v>106</v>
      </c>
      <c r="G7" s="9" t="s">
        <v>110</v>
      </c>
      <c r="H7" s="7" t="s">
        <v>111</v>
      </c>
      <c r="I7" s="92" t="s">
        <v>112</v>
      </c>
      <c r="J7" s="93"/>
      <c r="K7" s="7" t="s">
        <v>113</v>
      </c>
      <c r="L7" s="7" t="s">
        <v>149</v>
      </c>
      <c r="M7" s="10" t="s">
        <v>1</v>
      </c>
      <c r="N7" s="11" t="s">
        <v>114</v>
      </c>
      <c r="O7" s="11" t="s">
        <v>115</v>
      </c>
      <c r="P7" s="12" t="s">
        <v>2</v>
      </c>
      <c r="Q7" s="13" t="s">
        <v>3</v>
      </c>
      <c r="R7" s="46" t="s">
        <v>4</v>
      </c>
      <c r="S7" s="13" t="s">
        <v>5</v>
      </c>
      <c r="T7" s="13" t="s">
        <v>6</v>
      </c>
      <c r="U7" s="14" t="s">
        <v>100</v>
      </c>
      <c r="V7" s="13" t="s">
        <v>7</v>
      </c>
      <c r="W7" s="47" t="s">
        <v>8</v>
      </c>
      <c r="X7" s="13" t="s">
        <v>7</v>
      </c>
      <c r="Y7" s="15" t="s">
        <v>101</v>
      </c>
      <c r="Z7" s="13" t="s">
        <v>7</v>
      </c>
      <c r="AA7" s="16" t="s">
        <v>9</v>
      </c>
      <c r="AB7" s="42" t="s">
        <v>10</v>
      </c>
    </row>
    <row r="8" spans="1:28" ht="33" customHeight="1" x14ac:dyDescent="0.55000000000000004">
      <c r="A8" s="17" t="s">
        <v>11</v>
      </c>
      <c r="B8" s="18" t="s">
        <v>13</v>
      </c>
      <c r="C8" s="19">
        <v>44357</v>
      </c>
      <c r="D8" s="20" t="s">
        <v>14</v>
      </c>
      <c r="E8" s="20" t="s">
        <v>15</v>
      </c>
      <c r="F8" s="5">
        <v>1700</v>
      </c>
      <c r="G8" s="21">
        <v>1.8333333333333333</v>
      </c>
      <c r="H8" s="22">
        <v>0.33333333333333331</v>
      </c>
      <c r="I8" s="22">
        <v>0.5</v>
      </c>
      <c r="J8" s="22">
        <v>0.54999999999999993</v>
      </c>
      <c r="K8" s="22">
        <v>0.75</v>
      </c>
      <c r="L8" s="22"/>
      <c r="M8" s="5">
        <v>242.4</v>
      </c>
      <c r="N8" s="23"/>
      <c r="O8" s="23"/>
      <c r="P8" s="23"/>
      <c r="Q8" s="23"/>
      <c r="R8" s="23"/>
      <c r="S8" s="24">
        <f t="shared" ref="S8:S44" si="0">((K8+M8+Q8+O8+P8)/220*1.5)*R8*24</f>
        <v>0</v>
      </c>
      <c r="T8" s="25">
        <f ca="1">(S8/#REF!)*T$14</f>
        <v>0</v>
      </c>
      <c r="U8" s="23"/>
      <c r="V8" s="26">
        <f t="shared" ref="V8:V37" si="1">(Q8+M8+F8+P8)/30*U8</f>
        <v>0</v>
      </c>
      <c r="W8" s="27"/>
      <c r="X8" s="26">
        <f t="shared" ref="X8:X37" si="2">(S8+Q8+F8+M8+P8)/220*W8</f>
        <v>0</v>
      </c>
      <c r="Y8" s="27"/>
      <c r="Z8" s="26">
        <f t="shared" ref="Z8:Z37" si="3">(U8+S8+Q8+P8+M8+F8)/30*Y8</f>
        <v>0</v>
      </c>
      <c r="AA8" s="27"/>
      <c r="AB8" s="26">
        <f>P8+O8+M8+F8</f>
        <v>1942.4</v>
      </c>
    </row>
    <row r="9" spans="1:28" ht="32.4" x14ac:dyDescent="0.55000000000000004">
      <c r="A9" s="17" t="s">
        <v>11</v>
      </c>
      <c r="B9" s="28" t="s">
        <v>16</v>
      </c>
      <c r="C9" s="28" t="s">
        <v>17</v>
      </c>
      <c r="D9" s="20" t="s">
        <v>18</v>
      </c>
      <c r="E9" s="20" t="s">
        <v>15</v>
      </c>
      <c r="F9" s="5">
        <v>1700</v>
      </c>
      <c r="G9" s="21">
        <v>1.8333333333333333</v>
      </c>
      <c r="H9" s="22">
        <v>0.33333333333333331</v>
      </c>
      <c r="I9" s="22">
        <v>0.5</v>
      </c>
      <c r="J9" s="22">
        <v>0.54999999999999993</v>
      </c>
      <c r="K9" s="22">
        <v>0.75</v>
      </c>
      <c r="L9" s="22"/>
      <c r="M9" s="5">
        <v>242.4</v>
      </c>
      <c r="N9" s="23"/>
      <c r="O9" s="23"/>
      <c r="P9" s="23"/>
      <c r="Q9" s="23"/>
      <c r="R9" s="23"/>
      <c r="S9" s="24">
        <f t="shared" si="0"/>
        <v>0</v>
      </c>
      <c r="T9" s="25">
        <f ca="1">(S9/#REF!)*T$14</f>
        <v>0</v>
      </c>
      <c r="U9" s="23"/>
      <c r="V9" s="26">
        <f t="shared" si="1"/>
        <v>0</v>
      </c>
      <c r="W9" s="23"/>
      <c r="X9" s="26">
        <f t="shared" si="2"/>
        <v>0</v>
      </c>
      <c r="Y9" s="27"/>
      <c r="Z9" s="26">
        <f t="shared" si="3"/>
        <v>0</v>
      </c>
      <c r="AA9" s="27"/>
      <c r="AB9" s="26">
        <f>P9+O9+M9+F9</f>
        <v>1942.4</v>
      </c>
    </row>
    <row r="10" spans="1:28" ht="39" customHeight="1" x14ac:dyDescent="0.55000000000000004">
      <c r="A10" s="17" t="s">
        <v>11</v>
      </c>
      <c r="B10" s="28" t="s">
        <v>19</v>
      </c>
      <c r="C10" s="28" t="s">
        <v>20</v>
      </c>
      <c r="D10" s="20" t="s">
        <v>21</v>
      </c>
      <c r="E10" s="20" t="s">
        <v>15</v>
      </c>
      <c r="F10" s="5">
        <v>1700</v>
      </c>
      <c r="G10" s="21">
        <v>1.8333333333333333</v>
      </c>
      <c r="H10" s="22">
        <v>0.33333333333333331</v>
      </c>
      <c r="I10" s="22">
        <v>0.5</v>
      </c>
      <c r="J10" s="22">
        <v>0.54999999999999993</v>
      </c>
      <c r="K10" s="22">
        <v>0.75</v>
      </c>
      <c r="L10" s="22"/>
      <c r="M10" s="5">
        <v>242.4</v>
      </c>
      <c r="N10" s="23"/>
      <c r="O10" s="23"/>
      <c r="P10" s="23"/>
      <c r="Q10" s="23"/>
      <c r="R10" s="23"/>
      <c r="S10" s="24">
        <f t="shared" si="0"/>
        <v>0</v>
      </c>
      <c r="T10" s="25">
        <f ca="1">(S10/#REF!)*T$14</f>
        <v>0</v>
      </c>
      <c r="U10" s="23"/>
      <c r="V10" s="26">
        <f t="shared" si="1"/>
        <v>0</v>
      </c>
      <c r="W10" s="23"/>
      <c r="X10" s="26">
        <f t="shared" si="2"/>
        <v>0</v>
      </c>
      <c r="Y10" s="27"/>
      <c r="Z10" s="26">
        <f t="shared" si="3"/>
        <v>0</v>
      </c>
      <c r="AA10" s="27"/>
      <c r="AB10" s="26">
        <f t="shared" ref="AB10:AB58" si="4">P10+O10+M10+F10</f>
        <v>1942.4</v>
      </c>
    </row>
    <row r="11" spans="1:28" ht="35.25" customHeight="1" x14ac:dyDescent="0.55000000000000004">
      <c r="A11" s="17" t="s">
        <v>11</v>
      </c>
      <c r="B11" s="28" t="s">
        <v>22</v>
      </c>
      <c r="C11" s="28" t="s">
        <v>23</v>
      </c>
      <c r="D11" s="20" t="s">
        <v>24</v>
      </c>
      <c r="E11" s="20" t="s">
        <v>25</v>
      </c>
      <c r="F11" s="5">
        <v>1700</v>
      </c>
      <c r="G11" s="21">
        <v>1.8333333333333333</v>
      </c>
      <c r="H11" s="22">
        <v>0.33333333333333331</v>
      </c>
      <c r="I11" s="22">
        <v>0.5</v>
      </c>
      <c r="J11" s="22">
        <v>0.54999999999999993</v>
      </c>
      <c r="K11" s="22">
        <v>0.75</v>
      </c>
      <c r="L11" s="22"/>
      <c r="M11" s="5">
        <v>242.4</v>
      </c>
      <c r="N11" s="23"/>
      <c r="O11" s="23"/>
      <c r="P11" s="23"/>
      <c r="Q11" s="23"/>
      <c r="R11" s="23"/>
      <c r="S11" s="24">
        <f t="shared" si="0"/>
        <v>0</v>
      </c>
      <c r="T11" s="25">
        <f ca="1">(S11/#REF!)*T$14</f>
        <v>0</v>
      </c>
      <c r="U11" s="23"/>
      <c r="V11" s="26">
        <f t="shared" si="1"/>
        <v>0</v>
      </c>
      <c r="W11" s="23"/>
      <c r="X11" s="26">
        <f t="shared" si="2"/>
        <v>0</v>
      </c>
      <c r="Y11" s="27"/>
      <c r="Z11" s="26">
        <f t="shared" si="3"/>
        <v>0</v>
      </c>
      <c r="AA11" s="27"/>
      <c r="AB11" s="26">
        <f t="shared" si="4"/>
        <v>1942.4</v>
      </c>
    </row>
    <row r="12" spans="1:28" ht="36.75" customHeight="1" x14ac:dyDescent="0.55000000000000004">
      <c r="A12" s="17" t="s">
        <v>11</v>
      </c>
      <c r="B12" s="18" t="s">
        <v>26</v>
      </c>
      <c r="C12" s="28" t="s">
        <v>27</v>
      </c>
      <c r="D12" s="20" t="s">
        <v>28</v>
      </c>
      <c r="E12" s="20" t="s">
        <v>29</v>
      </c>
      <c r="F12" s="5">
        <v>2000</v>
      </c>
      <c r="G12" s="21">
        <v>1.8333333333333333</v>
      </c>
      <c r="H12" s="22">
        <v>0.33333333333333331</v>
      </c>
      <c r="I12" s="22">
        <v>0.5</v>
      </c>
      <c r="J12" s="22">
        <v>0.54999999999999993</v>
      </c>
      <c r="K12" s="22">
        <v>0.75</v>
      </c>
      <c r="L12" s="22"/>
      <c r="M12" s="5">
        <v>242.4</v>
      </c>
      <c r="N12" s="23"/>
      <c r="O12" s="23"/>
      <c r="P12" s="23"/>
      <c r="Q12" s="23"/>
      <c r="R12" s="23"/>
      <c r="S12" s="24">
        <f t="shared" si="0"/>
        <v>0</v>
      </c>
      <c r="T12" s="25">
        <f ca="1">(S12/#REF!)*T$14</f>
        <v>0</v>
      </c>
      <c r="U12" s="23"/>
      <c r="V12" s="26">
        <f t="shared" si="1"/>
        <v>0</v>
      </c>
      <c r="W12" s="23"/>
      <c r="X12" s="26">
        <f t="shared" si="2"/>
        <v>0</v>
      </c>
      <c r="Y12" s="27"/>
      <c r="Z12" s="26">
        <f t="shared" si="3"/>
        <v>0</v>
      </c>
      <c r="AA12" s="27"/>
      <c r="AB12" s="26">
        <f t="shared" si="4"/>
        <v>2242.4</v>
      </c>
    </row>
    <row r="13" spans="1:28" ht="33.75" customHeight="1" x14ac:dyDescent="0.55000000000000004">
      <c r="A13" s="29" t="s">
        <v>11</v>
      </c>
      <c r="B13" s="18" t="s">
        <v>160</v>
      </c>
      <c r="C13" s="19">
        <v>44606</v>
      </c>
      <c r="D13" s="20" t="s">
        <v>161</v>
      </c>
      <c r="E13" s="20" t="s">
        <v>12</v>
      </c>
      <c r="F13" s="5">
        <v>2000</v>
      </c>
      <c r="G13" s="30">
        <v>1.8333333333333333</v>
      </c>
      <c r="H13" s="22">
        <v>0.33333333333333331</v>
      </c>
      <c r="I13" s="22">
        <v>0.5</v>
      </c>
      <c r="J13" s="22">
        <v>0.54999999999999993</v>
      </c>
      <c r="K13" s="22">
        <v>0.75</v>
      </c>
      <c r="L13" s="22"/>
      <c r="M13" s="5">
        <v>242.4</v>
      </c>
      <c r="N13" s="23"/>
      <c r="O13" s="23"/>
      <c r="P13" s="23"/>
      <c r="Q13" s="23"/>
      <c r="R13" s="23"/>
      <c r="S13" s="24">
        <f t="shared" si="0"/>
        <v>0</v>
      </c>
      <c r="T13" s="25">
        <f ca="1">(S13/#REF!)*T$14</f>
        <v>0</v>
      </c>
      <c r="U13" s="23"/>
      <c r="V13" s="26">
        <f t="shared" si="1"/>
        <v>0</v>
      </c>
      <c r="W13" s="23"/>
      <c r="X13" s="26">
        <f t="shared" si="2"/>
        <v>0</v>
      </c>
      <c r="Y13" s="27"/>
      <c r="Z13" s="26">
        <f t="shared" si="3"/>
        <v>0</v>
      </c>
      <c r="AA13" s="27"/>
      <c r="AB13" s="26">
        <f t="shared" si="4"/>
        <v>2242.4</v>
      </c>
    </row>
    <row r="14" spans="1:28" ht="33" customHeight="1" x14ac:dyDescent="0.55000000000000004">
      <c r="A14" s="17" t="s">
        <v>135</v>
      </c>
      <c r="B14" s="18" t="s">
        <v>137</v>
      </c>
      <c r="C14" s="19">
        <v>44531</v>
      </c>
      <c r="D14" s="20" t="s">
        <v>136</v>
      </c>
      <c r="E14" s="20" t="s">
        <v>138</v>
      </c>
      <c r="F14" s="5">
        <v>8000</v>
      </c>
      <c r="G14" s="21">
        <v>1.6666666666666667</v>
      </c>
      <c r="H14" s="22">
        <v>0.29166666666666669</v>
      </c>
      <c r="I14" s="22">
        <v>0.45833333333333331</v>
      </c>
      <c r="J14" s="22">
        <v>0.54166666666666663</v>
      </c>
      <c r="K14" s="22">
        <v>0.70833333333333337</v>
      </c>
      <c r="L14" s="22"/>
      <c r="M14" s="5">
        <v>242.4</v>
      </c>
      <c r="N14" s="23"/>
      <c r="O14" s="23"/>
      <c r="P14" s="23"/>
      <c r="Q14" s="23"/>
      <c r="R14" s="22"/>
      <c r="S14" s="24">
        <f t="shared" si="0"/>
        <v>0</v>
      </c>
      <c r="T14" s="25">
        <f ca="1">(S14/#REF!)*T$14</f>
        <v>0</v>
      </c>
      <c r="U14" s="23"/>
      <c r="V14" s="26">
        <f t="shared" si="1"/>
        <v>0</v>
      </c>
      <c r="W14" s="27"/>
      <c r="X14" s="26">
        <f t="shared" si="2"/>
        <v>0</v>
      </c>
      <c r="Y14" s="27"/>
      <c r="Z14" s="26">
        <f t="shared" si="3"/>
        <v>0</v>
      </c>
      <c r="AA14" s="27"/>
      <c r="AB14" s="26">
        <f t="shared" si="4"/>
        <v>8242.4</v>
      </c>
    </row>
    <row r="15" spans="1:28" ht="32.4" x14ac:dyDescent="0.55000000000000004">
      <c r="A15" s="29" t="s">
        <v>40</v>
      </c>
      <c r="B15" s="18" t="s">
        <v>41</v>
      </c>
      <c r="C15" s="28" t="s">
        <v>57</v>
      </c>
      <c r="D15" s="32" t="s">
        <v>96</v>
      </c>
      <c r="E15" s="32" t="s">
        <v>97</v>
      </c>
      <c r="F15" s="5">
        <v>4000</v>
      </c>
      <c r="G15" s="21">
        <v>1.8333333333333333</v>
      </c>
      <c r="H15" s="22">
        <v>0.29166666666666669</v>
      </c>
      <c r="I15" s="22">
        <v>0.5</v>
      </c>
      <c r="J15" s="22">
        <v>0.54166666666666663</v>
      </c>
      <c r="K15" s="22">
        <v>0.625</v>
      </c>
      <c r="L15" s="22">
        <v>0.58333333333333337</v>
      </c>
      <c r="M15" s="5">
        <v>242.4</v>
      </c>
      <c r="N15" s="62" t="s">
        <v>44</v>
      </c>
      <c r="O15" s="23"/>
      <c r="P15" s="5">
        <f>F15*20%</f>
        <v>800</v>
      </c>
      <c r="Q15" s="23"/>
      <c r="R15" s="23"/>
      <c r="S15" s="24">
        <f t="shared" si="0"/>
        <v>0</v>
      </c>
      <c r="T15" s="25">
        <f ca="1">(S15/#REF!)*T$14</f>
        <v>0</v>
      </c>
      <c r="U15" s="23"/>
      <c r="V15" s="26">
        <f t="shared" si="1"/>
        <v>0</v>
      </c>
      <c r="W15" s="23"/>
      <c r="X15" s="26">
        <f t="shared" si="2"/>
        <v>0</v>
      </c>
      <c r="Y15" s="27"/>
      <c r="Z15" s="26">
        <f t="shared" si="3"/>
        <v>0</v>
      </c>
      <c r="AA15" s="27"/>
      <c r="AB15" s="26">
        <f t="shared" si="4"/>
        <v>5042.3999999999996</v>
      </c>
    </row>
    <row r="16" spans="1:28" ht="32.4" x14ac:dyDescent="0.55000000000000004">
      <c r="A16" s="29" t="s">
        <v>40</v>
      </c>
      <c r="B16" s="18" t="s">
        <v>41</v>
      </c>
      <c r="C16" s="28" t="s">
        <v>79</v>
      </c>
      <c r="D16" s="20" t="s">
        <v>42</v>
      </c>
      <c r="E16" s="20" t="s">
        <v>43</v>
      </c>
      <c r="F16" s="5">
        <v>4000</v>
      </c>
      <c r="G16" s="21">
        <v>1.8333333333333333</v>
      </c>
      <c r="H16" s="22">
        <v>0.29166666666666669</v>
      </c>
      <c r="I16" s="22">
        <v>0.5</v>
      </c>
      <c r="J16" s="22">
        <v>0.54999999999999993</v>
      </c>
      <c r="K16" s="22">
        <v>0.70833333333333337</v>
      </c>
      <c r="L16" s="22"/>
      <c r="M16" s="5">
        <v>242.4</v>
      </c>
      <c r="N16" s="62" t="s">
        <v>44</v>
      </c>
      <c r="O16" s="23"/>
      <c r="P16" s="5">
        <f>F16*20%</f>
        <v>800</v>
      </c>
      <c r="Q16" s="23"/>
      <c r="R16" s="23"/>
      <c r="S16" s="24">
        <f t="shared" si="0"/>
        <v>0</v>
      </c>
      <c r="T16" s="25">
        <f ca="1">(S16/#REF!)*T$14</f>
        <v>0</v>
      </c>
      <c r="U16" s="23"/>
      <c r="V16" s="26">
        <f t="shared" si="1"/>
        <v>0</v>
      </c>
      <c r="W16" s="23"/>
      <c r="X16" s="26">
        <f t="shared" si="2"/>
        <v>0</v>
      </c>
      <c r="Y16" s="27"/>
      <c r="Z16" s="26">
        <f t="shared" si="3"/>
        <v>0</v>
      </c>
      <c r="AA16" s="27"/>
      <c r="AB16" s="26">
        <f t="shared" si="4"/>
        <v>5042.3999999999996</v>
      </c>
    </row>
    <row r="17" spans="1:59" ht="32.4" x14ac:dyDescent="0.55000000000000004">
      <c r="A17" s="29" t="s">
        <v>40</v>
      </c>
      <c r="B17" s="18" t="s">
        <v>45</v>
      </c>
      <c r="C17" s="28" t="s">
        <v>46</v>
      </c>
      <c r="D17" s="20" t="s">
        <v>47</v>
      </c>
      <c r="E17" s="20" t="s">
        <v>48</v>
      </c>
      <c r="F17" s="5">
        <v>3250.11</v>
      </c>
      <c r="G17" s="21">
        <v>1.8333333333333333</v>
      </c>
      <c r="H17" s="22">
        <v>0.29166666666666669</v>
      </c>
      <c r="I17" s="22">
        <v>0.5</v>
      </c>
      <c r="J17" s="22">
        <v>0.54999999999999993</v>
      </c>
      <c r="K17" s="22">
        <v>0.70833333333333337</v>
      </c>
      <c r="L17" s="22"/>
      <c r="M17" s="5">
        <v>242.4</v>
      </c>
      <c r="N17" s="23"/>
      <c r="O17" s="23"/>
      <c r="P17" s="23"/>
      <c r="Q17" s="23"/>
      <c r="R17" s="23"/>
      <c r="S17" s="24">
        <f t="shared" si="0"/>
        <v>0</v>
      </c>
      <c r="T17" s="25">
        <f ca="1">(S17/#REF!)*T$14</f>
        <v>0</v>
      </c>
      <c r="U17" s="23"/>
      <c r="V17" s="26">
        <f t="shared" si="1"/>
        <v>0</v>
      </c>
      <c r="W17" s="23"/>
      <c r="X17" s="26">
        <f t="shared" si="2"/>
        <v>0</v>
      </c>
      <c r="Y17" s="27"/>
      <c r="Z17" s="26">
        <f t="shared" si="3"/>
        <v>0</v>
      </c>
      <c r="AA17" s="27"/>
      <c r="AB17" s="26">
        <f t="shared" si="4"/>
        <v>3492.51</v>
      </c>
    </row>
    <row r="18" spans="1:59" ht="32.4" x14ac:dyDescent="0.55000000000000004">
      <c r="A18" s="29" t="s">
        <v>40</v>
      </c>
      <c r="B18" s="18" t="s">
        <v>172</v>
      </c>
      <c r="C18" s="28" t="s">
        <v>173</v>
      </c>
      <c r="D18" s="20" t="s">
        <v>174</v>
      </c>
      <c r="E18" s="20" t="s">
        <v>175</v>
      </c>
      <c r="F18" s="5">
        <v>3250.11</v>
      </c>
      <c r="G18" s="21">
        <v>1.5</v>
      </c>
      <c r="H18" s="22">
        <v>0.33333333333333331</v>
      </c>
      <c r="I18" s="22">
        <v>0.5</v>
      </c>
      <c r="J18" s="22">
        <v>0.54166666666666663</v>
      </c>
      <c r="K18" s="22">
        <v>0.67499999999999993</v>
      </c>
      <c r="L18" s="22"/>
      <c r="M18" s="5">
        <v>242.4</v>
      </c>
      <c r="N18" s="62" t="s">
        <v>176</v>
      </c>
      <c r="O18" s="23"/>
      <c r="P18" s="86">
        <v>265.92</v>
      </c>
      <c r="Q18" s="23"/>
      <c r="R18" s="23"/>
      <c r="S18" s="24">
        <f t="shared" si="0"/>
        <v>0</v>
      </c>
      <c r="T18" s="25">
        <f ca="1">(S18/#REF!)*T$14</f>
        <v>0</v>
      </c>
      <c r="U18" s="23"/>
      <c r="V18" s="26">
        <f t="shared" si="1"/>
        <v>0</v>
      </c>
      <c r="W18" s="23"/>
      <c r="X18" s="26">
        <f t="shared" si="2"/>
        <v>0</v>
      </c>
      <c r="Y18" s="27"/>
      <c r="Z18" s="26">
        <f t="shared" si="3"/>
        <v>0</v>
      </c>
      <c r="AA18" s="27"/>
      <c r="AB18" s="26">
        <f t="shared" si="4"/>
        <v>3758.4300000000003</v>
      </c>
    </row>
    <row r="19" spans="1:59" ht="32.4" x14ac:dyDescent="0.55000000000000004">
      <c r="A19" s="29" t="s">
        <v>40</v>
      </c>
      <c r="B19" s="18" t="s">
        <v>89</v>
      </c>
      <c r="C19" s="28" t="s">
        <v>46</v>
      </c>
      <c r="D19" s="20" t="s">
        <v>90</v>
      </c>
      <c r="E19" s="20" t="s">
        <v>91</v>
      </c>
      <c r="F19" s="5">
        <v>1560</v>
      </c>
      <c r="G19" s="30">
        <v>1.8333333333333333</v>
      </c>
      <c r="H19" s="22">
        <v>0.29166666666666669</v>
      </c>
      <c r="I19" s="22">
        <v>0.5</v>
      </c>
      <c r="J19" s="22">
        <v>0.54999999999999993</v>
      </c>
      <c r="K19" s="22">
        <v>0.70833333333333337</v>
      </c>
      <c r="L19" s="22"/>
      <c r="M19" s="5">
        <v>242.4</v>
      </c>
      <c r="N19" s="23"/>
      <c r="O19" s="23"/>
      <c r="P19" s="23"/>
      <c r="Q19" s="23"/>
      <c r="R19" s="23"/>
      <c r="S19" s="24">
        <f t="shared" si="0"/>
        <v>0</v>
      </c>
      <c r="T19" s="25">
        <f ca="1">(S19/#REF!)*T$14</f>
        <v>0</v>
      </c>
      <c r="U19" s="23"/>
      <c r="V19" s="26">
        <f t="shared" si="1"/>
        <v>0</v>
      </c>
      <c r="W19" s="23"/>
      <c r="X19" s="26">
        <f t="shared" si="2"/>
        <v>0</v>
      </c>
      <c r="Y19" s="27"/>
      <c r="Z19" s="26">
        <f t="shared" si="3"/>
        <v>0</v>
      </c>
      <c r="AA19" s="27"/>
      <c r="AB19" s="26">
        <f t="shared" si="4"/>
        <v>1802.4</v>
      </c>
    </row>
    <row r="20" spans="1:59" ht="32.4" x14ac:dyDescent="0.55000000000000004">
      <c r="A20" s="29" t="s">
        <v>40</v>
      </c>
      <c r="B20" s="18" t="s">
        <v>92</v>
      </c>
      <c r="C20" s="28" t="s">
        <v>46</v>
      </c>
      <c r="D20" s="20" t="s">
        <v>93</v>
      </c>
      <c r="E20" s="20" t="s">
        <v>91</v>
      </c>
      <c r="F20" s="5">
        <v>1560</v>
      </c>
      <c r="G20" s="30">
        <v>1.8333333333333333</v>
      </c>
      <c r="H20" s="22">
        <v>0.29166666666666669</v>
      </c>
      <c r="I20" s="22">
        <v>0.5</v>
      </c>
      <c r="J20" s="22">
        <v>0.54999999999999993</v>
      </c>
      <c r="K20" s="22">
        <v>0.70833333333333337</v>
      </c>
      <c r="L20" s="22"/>
      <c r="M20" s="5">
        <v>242.4</v>
      </c>
      <c r="N20" s="23"/>
      <c r="O20" s="23"/>
      <c r="P20" s="23"/>
      <c r="Q20" s="23"/>
      <c r="R20" s="23"/>
      <c r="S20" s="24">
        <f t="shared" si="0"/>
        <v>0</v>
      </c>
      <c r="T20" s="25">
        <f ca="1">(S20/#REF!)*T$14</f>
        <v>0</v>
      </c>
      <c r="U20" s="23"/>
      <c r="V20" s="26">
        <f t="shared" si="1"/>
        <v>0</v>
      </c>
      <c r="W20" s="23"/>
      <c r="X20" s="26">
        <f t="shared" si="2"/>
        <v>0</v>
      </c>
      <c r="Y20" s="27"/>
      <c r="Z20" s="26">
        <f t="shared" si="3"/>
        <v>0</v>
      </c>
      <c r="AA20" s="27"/>
      <c r="AB20" s="26">
        <f t="shared" si="4"/>
        <v>1802.4</v>
      </c>
    </row>
    <row r="21" spans="1:59" ht="32.4" x14ac:dyDescent="0.55000000000000004">
      <c r="A21" s="29" t="s">
        <v>40</v>
      </c>
      <c r="B21" s="18" t="s">
        <v>94</v>
      </c>
      <c r="C21" s="28" t="s">
        <v>46</v>
      </c>
      <c r="D21" s="20" t="s">
        <v>95</v>
      </c>
      <c r="E21" s="20" t="s">
        <v>91</v>
      </c>
      <c r="F21" s="5">
        <v>1560</v>
      </c>
      <c r="G21" s="30">
        <v>1.8333333333333333</v>
      </c>
      <c r="H21" s="22">
        <v>0.45833333333333331</v>
      </c>
      <c r="I21" s="22">
        <v>0.5</v>
      </c>
      <c r="J21" s="22">
        <v>0.54166666666666663</v>
      </c>
      <c r="K21" s="22">
        <v>0.70833333333333337</v>
      </c>
      <c r="L21" s="60"/>
      <c r="M21" s="5">
        <v>242.4</v>
      </c>
      <c r="N21" s="31"/>
      <c r="O21" s="31"/>
      <c r="P21" s="23"/>
      <c r="Q21" s="23"/>
      <c r="R21" s="23"/>
      <c r="S21" s="24">
        <f t="shared" si="0"/>
        <v>0</v>
      </c>
      <c r="T21" s="25">
        <f ca="1">(S21/#REF!)*T$14</f>
        <v>0</v>
      </c>
      <c r="U21" s="23"/>
      <c r="V21" s="26">
        <f t="shared" si="1"/>
        <v>0</v>
      </c>
      <c r="W21" s="23"/>
      <c r="X21" s="26">
        <f t="shared" si="2"/>
        <v>0</v>
      </c>
      <c r="Y21" s="27"/>
      <c r="Z21" s="26">
        <f t="shared" si="3"/>
        <v>0</v>
      </c>
      <c r="AA21" s="27"/>
      <c r="AB21" s="26">
        <f t="shared" si="4"/>
        <v>1802.4</v>
      </c>
    </row>
    <row r="22" spans="1:59" ht="32.4" x14ac:dyDescent="0.55000000000000004">
      <c r="A22" s="29" t="s">
        <v>40</v>
      </c>
      <c r="B22" s="18" t="s">
        <v>143</v>
      </c>
      <c r="C22" s="28" t="s">
        <v>46</v>
      </c>
      <c r="D22" s="20" t="s">
        <v>140</v>
      </c>
      <c r="E22" s="20" t="s">
        <v>91</v>
      </c>
      <c r="F22" s="5">
        <v>1277</v>
      </c>
      <c r="G22" s="38" t="s">
        <v>171</v>
      </c>
      <c r="H22" s="22">
        <v>0.29166666666666669</v>
      </c>
      <c r="I22" s="22">
        <v>0.5</v>
      </c>
      <c r="J22" s="22">
        <v>0.54166666666666663</v>
      </c>
      <c r="K22" s="22">
        <v>0.79166666666666663</v>
      </c>
      <c r="L22" s="22">
        <v>0.79166666666666663</v>
      </c>
      <c r="M22" s="5">
        <v>242.4</v>
      </c>
      <c r="N22" s="31"/>
      <c r="O22" s="31"/>
      <c r="P22" s="23"/>
      <c r="Q22" s="23"/>
      <c r="R22" s="23"/>
      <c r="S22" s="24">
        <f t="shared" si="0"/>
        <v>0</v>
      </c>
      <c r="T22" s="25">
        <f ca="1">(S22/#REF!)*T$14</f>
        <v>0</v>
      </c>
      <c r="U22" s="23"/>
      <c r="V22" s="26">
        <f t="shared" si="1"/>
        <v>0</v>
      </c>
      <c r="W22" s="23"/>
      <c r="X22" s="26">
        <f t="shared" si="2"/>
        <v>0</v>
      </c>
      <c r="Y22" s="27"/>
      <c r="Z22" s="26">
        <f t="shared" si="3"/>
        <v>0</v>
      </c>
      <c r="AA22" s="27"/>
      <c r="AB22" s="26">
        <f t="shared" si="4"/>
        <v>1519.4</v>
      </c>
    </row>
    <row r="23" spans="1:59" ht="32.4" x14ac:dyDescent="0.55000000000000004">
      <c r="A23" s="66" t="s">
        <v>40</v>
      </c>
      <c r="B23" s="67" t="s">
        <v>144</v>
      </c>
      <c r="C23" s="68" t="s">
        <v>46</v>
      </c>
      <c r="D23" s="69" t="s">
        <v>141</v>
      </c>
      <c r="E23" s="69" t="s">
        <v>91</v>
      </c>
      <c r="F23" s="70">
        <v>1277</v>
      </c>
      <c r="G23" s="38" t="s">
        <v>171</v>
      </c>
      <c r="H23" s="71">
        <v>0.29166666666666669</v>
      </c>
      <c r="I23" s="71">
        <v>0.5</v>
      </c>
      <c r="J23" s="71">
        <v>0.54166666666666663</v>
      </c>
      <c r="K23" s="71">
        <v>0.79166666666666663</v>
      </c>
      <c r="L23" s="71">
        <v>0.79166666666666663</v>
      </c>
      <c r="M23" s="5">
        <v>242.4</v>
      </c>
      <c r="N23" s="31"/>
      <c r="O23" s="31"/>
      <c r="P23" s="31"/>
      <c r="Q23" s="31"/>
      <c r="R23" s="31"/>
      <c r="S23" s="72">
        <f t="shared" si="0"/>
        <v>0</v>
      </c>
      <c r="T23" s="73">
        <f ca="1">(S23/#REF!)*T$14</f>
        <v>0</v>
      </c>
      <c r="U23" s="31"/>
      <c r="V23" s="74">
        <f t="shared" si="1"/>
        <v>0</v>
      </c>
      <c r="W23" s="31"/>
      <c r="X23" s="74">
        <f t="shared" si="2"/>
        <v>0</v>
      </c>
      <c r="Y23" s="75"/>
      <c r="Z23" s="74">
        <f t="shared" si="3"/>
        <v>0</v>
      </c>
      <c r="AA23" s="75"/>
      <c r="AB23" s="26">
        <f t="shared" si="4"/>
        <v>1519.4</v>
      </c>
    </row>
    <row r="24" spans="1:59" s="85" customFormat="1" ht="32.4" x14ac:dyDescent="0.55000000000000004">
      <c r="A24" s="29" t="s">
        <v>40</v>
      </c>
      <c r="B24" s="18" t="s">
        <v>165</v>
      </c>
      <c r="C24" s="18" t="s">
        <v>166</v>
      </c>
      <c r="D24" s="20" t="s">
        <v>167</v>
      </c>
      <c r="E24" s="20" t="s">
        <v>91</v>
      </c>
      <c r="F24" s="5">
        <v>1277</v>
      </c>
      <c r="G24" s="38" t="s">
        <v>171</v>
      </c>
      <c r="H24" s="71">
        <v>0.29166666666666669</v>
      </c>
      <c r="I24" s="71">
        <v>0.5</v>
      </c>
      <c r="J24" s="71">
        <v>0.54166666666666663</v>
      </c>
      <c r="K24" s="71">
        <v>0.79166666666666663</v>
      </c>
      <c r="L24" s="71">
        <v>0.79166666666666663</v>
      </c>
      <c r="M24" s="5">
        <v>242.4</v>
      </c>
      <c r="S24" s="72">
        <f t="shared" ref="S24:S25" si="5">((K24+M24+Q24+O24+P24)/220*1.5)*R24*24</f>
        <v>0</v>
      </c>
      <c r="T24" s="73">
        <f ca="1">(S24/#REF!)*T$14</f>
        <v>0</v>
      </c>
      <c r="U24" s="31"/>
      <c r="V24" s="74">
        <f t="shared" ref="V24:V25" si="6">(Q24+M24+F24+P24)/30*U24</f>
        <v>0</v>
      </c>
      <c r="W24" s="31"/>
      <c r="X24" s="74">
        <f t="shared" ref="X24:X25" si="7">(S24+Q24+F24+M24+P24)/220*W24</f>
        <v>0</v>
      </c>
      <c r="Y24" s="75"/>
      <c r="Z24" s="74">
        <f t="shared" ref="Z24:Z25" si="8">(U24+S24+Q24+P24+M24+F24)/30*Y24</f>
        <v>0</v>
      </c>
      <c r="AB24" s="26">
        <f t="shared" si="4"/>
        <v>1519.4</v>
      </c>
      <c r="AC24" s="1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</row>
    <row r="25" spans="1:59" s="85" customFormat="1" ht="32.4" x14ac:dyDescent="0.55000000000000004">
      <c r="A25" s="29" t="s">
        <v>40</v>
      </c>
      <c r="B25" s="18" t="s">
        <v>168</v>
      </c>
      <c r="C25" s="18" t="s">
        <v>169</v>
      </c>
      <c r="D25" s="20" t="s">
        <v>170</v>
      </c>
      <c r="E25" s="20" t="s">
        <v>91</v>
      </c>
      <c r="F25" s="5">
        <v>1277</v>
      </c>
      <c r="G25" s="38" t="s">
        <v>171</v>
      </c>
      <c r="H25" s="71">
        <v>0.29166666666666669</v>
      </c>
      <c r="I25" s="71">
        <v>0.5</v>
      </c>
      <c r="J25" s="71">
        <v>0.54166666666666663</v>
      </c>
      <c r="K25" s="71">
        <v>0.79166666666666663</v>
      </c>
      <c r="L25" s="71">
        <v>0.79166666666666663</v>
      </c>
      <c r="M25" s="5">
        <v>242.4</v>
      </c>
      <c r="S25" s="24">
        <f t="shared" si="5"/>
        <v>0</v>
      </c>
      <c r="T25" s="25">
        <f ca="1">(S25/#REF!)*T$14</f>
        <v>0</v>
      </c>
      <c r="U25" s="23"/>
      <c r="V25" s="26">
        <f t="shared" si="6"/>
        <v>0</v>
      </c>
      <c r="W25" s="23"/>
      <c r="X25" s="26">
        <f t="shared" si="7"/>
        <v>0</v>
      </c>
      <c r="Y25" s="27"/>
      <c r="Z25" s="26">
        <f t="shared" si="8"/>
        <v>0</v>
      </c>
      <c r="AB25" s="26">
        <f t="shared" si="4"/>
        <v>1519.4</v>
      </c>
      <c r="AC25" s="1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</row>
    <row r="26" spans="1:59" ht="32.4" x14ac:dyDescent="0.55000000000000004">
      <c r="A26" s="76" t="s">
        <v>40</v>
      </c>
      <c r="B26" s="77" t="s">
        <v>150</v>
      </c>
      <c r="C26" s="78">
        <v>44606</v>
      </c>
      <c r="D26" s="79" t="s">
        <v>151</v>
      </c>
      <c r="E26" s="79" t="s">
        <v>48</v>
      </c>
      <c r="F26" s="80">
        <v>3250.11</v>
      </c>
      <c r="G26" s="81">
        <v>1.8333333333333333</v>
      </c>
      <c r="H26" s="22">
        <v>0.29166666666666669</v>
      </c>
      <c r="I26" s="22">
        <v>0.45833333333333331</v>
      </c>
      <c r="J26" s="22">
        <v>0.5083333333333333</v>
      </c>
      <c r="K26" s="22">
        <v>0.70833333333333337</v>
      </c>
      <c r="L26" s="22"/>
      <c r="M26" s="5">
        <v>242.4</v>
      </c>
      <c r="N26" s="82"/>
      <c r="O26" s="83"/>
      <c r="P26" s="83"/>
      <c r="Q26" s="34"/>
      <c r="R26" s="34"/>
      <c r="S26" s="24">
        <f t="shared" si="0"/>
        <v>0</v>
      </c>
      <c r="T26" s="25">
        <f ca="1">(S26/#REF!)*T$14</f>
        <v>0</v>
      </c>
      <c r="U26" s="23"/>
      <c r="V26" s="26">
        <f t="shared" si="1"/>
        <v>0</v>
      </c>
      <c r="W26" s="23"/>
      <c r="X26" s="26">
        <f t="shared" si="2"/>
        <v>0</v>
      </c>
      <c r="Y26" s="27"/>
      <c r="Z26" s="26">
        <f t="shared" si="3"/>
        <v>0</v>
      </c>
      <c r="AA26" s="84"/>
      <c r="AB26" s="26">
        <f t="shared" si="4"/>
        <v>3492.51</v>
      </c>
    </row>
    <row r="27" spans="1:59" ht="32.4" x14ac:dyDescent="0.55000000000000004">
      <c r="A27" s="29" t="s">
        <v>34</v>
      </c>
      <c r="B27" s="18" t="s">
        <v>35</v>
      </c>
      <c r="C27" s="19">
        <v>44448</v>
      </c>
      <c r="D27" s="20" t="s">
        <v>36</v>
      </c>
      <c r="E27" s="20" t="s">
        <v>37</v>
      </c>
      <c r="F27" s="5">
        <v>2600</v>
      </c>
      <c r="G27" s="30">
        <v>1.25</v>
      </c>
      <c r="H27" s="22">
        <v>0.54166666666666663</v>
      </c>
      <c r="I27" s="22">
        <v>0.66666666666666663</v>
      </c>
      <c r="J27" s="22">
        <v>0.67708333333333337</v>
      </c>
      <c r="K27" s="22">
        <v>0.79166666666666663</v>
      </c>
      <c r="L27" s="59"/>
      <c r="M27" s="5">
        <v>242.4</v>
      </c>
      <c r="N27" s="63"/>
      <c r="O27" s="33"/>
      <c r="P27" s="33"/>
      <c r="Q27" s="23"/>
      <c r="R27" s="23"/>
      <c r="S27" s="24">
        <f t="shared" si="0"/>
        <v>0</v>
      </c>
      <c r="T27" s="25">
        <f ca="1">(S27/#REF!)*T$14</f>
        <v>0</v>
      </c>
      <c r="U27" s="23"/>
      <c r="V27" s="26">
        <f t="shared" si="1"/>
        <v>0</v>
      </c>
      <c r="W27" s="23"/>
      <c r="X27" s="26">
        <f t="shared" si="2"/>
        <v>0</v>
      </c>
      <c r="Y27" s="27"/>
      <c r="Z27" s="26">
        <f t="shared" si="3"/>
        <v>0</v>
      </c>
      <c r="AA27" s="27"/>
      <c r="AB27" s="26">
        <f t="shared" si="4"/>
        <v>2842.4</v>
      </c>
    </row>
    <row r="28" spans="1:59" ht="32.4" x14ac:dyDescent="0.55000000000000004">
      <c r="A28" s="29" t="s">
        <v>34</v>
      </c>
      <c r="B28" s="18" t="s">
        <v>98</v>
      </c>
      <c r="C28" s="28" t="s">
        <v>57</v>
      </c>
      <c r="D28" s="20" t="s">
        <v>99</v>
      </c>
      <c r="E28" s="20" t="s">
        <v>39</v>
      </c>
      <c r="F28" s="5">
        <v>2600</v>
      </c>
      <c r="G28" s="30">
        <v>1.25</v>
      </c>
      <c r="H28" s="22">
        <v>0.54166666666666663</v>
      </c>
      <c r="I28" s="22">
        <v>0.66666666666666663</v>
      </c>
      <c r="J28" s="22">
        <v>0.67499999999999993</v>
      </c>
      <c r="K28" s="22">
        <v>0.79166666666666663</v>
      </c>
      <c r="L28" s="22"/>
      <c r="M28" s="5">
        <v>242.4</v>
      </c>
      <c r="N28" s="34"/>
      <c r="O28" s="34"/>
      <c r="P28" s="23"/>
      <c r="Q28" s="23"/>
      <c r="R28" s="23"/>
      <c r="S28" s="24">
        <f t="shared" si="0"/>
        <v>0</v>
      </c>
      <c r="T28" s="25">
        <f ca="1">(S28/#REF!)*T$14</f>
        <v>0</v>
      </c>
      <c r="U28" s="23"/>
      <c r="V28" s="26">
        <f t="shared" si="1"/>
        <v>0</v>
      </c>
      <c r="W28" s="23"/>
      <c r="X28" s="26">
        <f t="shared" si="2"/>
        <v>0</v>
      </c>
      <c r="Y28" s="27"/>
      <c r="Z28" s="26">
        <f t="shared" si="3"/>
        <v>0</v>
      </c>
      <c r="AA28" s="27"/>
      <c r="AB28" s="26">
        <f t="shared" si="4"/>
        <v>2842.4</v>
      </c>
    </row>
    <row r="29" spans="1:59" ht="32.4" x14ac:dyDescent="0.55000000000000004">
      <c r="A29" s="29" t="s">
        <v>34</v>
      </c>
      <c r="B29" s="41" t="s">
        <v>121</v>
      </c>
      <c r="C29" s="39">
        <v>44487</v>
      </c>
      <c r="D29" s="32" t="s">
        <v>139</v>
      </c>
      <c r="E29" s="40" t="s">
        <v>120</v>
      </c>
      <c r="F29" s="5">
        <v>2600</v>
      </c>
      <c r="G29" s="30">
        <v>1.25</v>
      </c>
      <c r="H29" s="22">
        <v>0.29166666666666669</v>
      </c>
      <c r="I29" s="22">
        <v>0.5</v>
      </c>
      <c r="J29" s="22">
        <v>0.54999999999999993</v>
      </c>
      <c r="K29" s="22">
        <v>0.70833333333333337</v>
      </c>
      <c r="L29" s="22"/>
      <c r="M29" s="5">
        <v>242.4</v>
      </c>
      <c r="N29" s="23" t="s">
        <v>55</v>
      </c>
      <c r="O29" s="35">
        <v>82.62</v>
      </c>
      <c r="P29" s="23"/>
      <c r="Q29" s="23"/>
      <c r="R29" s="23"/>
      <c r="S29" s="24">
        <f t="shared" si="0"/>
        <v>0</v>
      </c>
      <c r="T29" s="25">
        <f ca="1">(S29/#REF!)*T$14</f>
        <v>0</v>
      </c>
      <c r="U29" s="23"/>
      <c r="V29" s="26">
        <f t="shared" si="1"/>
        <v>0</v>
      </c>
      <c r="W29" s="23"/>
      <c r="X29" s="26">
        <f t="shared" si="2"/>
        <v>0</v>
      </c>
      <c r="Y29" s="27"/>
      <c r="Z29" s="26">
        <f t="shared" si="3"/>
        <v>0</v>
      </c>
      <c r="AA29" s="27"/>
      <c r="AB29" s="26">
        <f t="shared" si="4"/>
        <v>2925.02</v>
      </c>
    </row>
    <row r="30" spans="1:59" ht="32.4" x14ac:dyDescent="0.55000000000000004">
      <c r="A30" s="29" t="s">
        <v>34</v>
      </c>
      <c r="B30" s="18" t="s">
        <v>56</v>
      </c>
      <c r="C30" s="28" t="s">
        <v>57</v>
      </c>
      <c r="D30" s="20" t="s">
        <v>58</v>
      </c>
      <c r="E30" s="20" t="s">
        <v>54</v>
      </c>
      <c r="F30" s="5">
        <v>2600</v>
      </c>
      <c r="G30" s="30">
        <v>1.25</v>
      </c>
      <c r="H30" s="22">
        <v>0.54166666666666663</v>
      </c>
      <c r="I30" s="22">
        <v>0.66666666666666663</v>
      </c>
      <c r="J30" s="22">
        <v>0.67708333333333337</v>
      </c>
      <c r="K30" s="22">
        <v>0.79166666666666663</v>
      </c>
      <c r="L30" s="22"/>
      <c r="M30" s="5">
        <v>242.4</v>
      </c>
      <c r="N30" s="23" t="s">
        <v>55</v>
      </c>
      <c r="O30" s="35">
        <f>F30*5%</f>
        <v>130</v>
      </c>
      <c r="P30" s="23"/>
      <c r="Q30" s="23"/>
      <c r="R30" s="23"/>
      <c r="S30" s="24">
        <f t="shared" si="0"/>
        <v>0</v>
      </c>
      <c r="T30" s="25">
        <f ca="1">(S30/#REF!)*T$14</f>
        <v>0</v>
      </c>
      <c r="U30" s="23"/>
      <c r="V30" s="26">
        <f t="shared" si="1"/>
        <v>0</v>
      </c>
      <c r="W30" s="23"/>
      <c r="X30" s="26">
        <f t="shared" si="2"/>
        <v>0</v>
      </c>
      <c r="Y30" s="27"/>
      <c r="Z30" s="26">
        <f t="shared" si="3"/>
        <v>0</v>
      </c>
      <c r="AA30" s="27"/>
      <c r="AB30" s="26">
        <f t="shared" si="4"/>
        <v>2972.4</v>
      </c>
    </row>
    <row r="31" spans="1:59" ht="32.4" x14ac:dyDescent="0.55000000000000004">
      <c r="A31" s="29" t="s">
        <v>34</v>
      </c>
      <c r="B31" s="18" t="s">
        <v>59</v>
      </c>
      <c r="C31" s="28" t="s">
        <v>38</v>
      </c>
      <c r="D31" s="20" t="s">
        <v>60</v>
      </c>
      <c r="E31" s="20" t="s">
        <v>37</v>
      </c>
      <c r="F31" s="5">
        <v>2600</v>
      </c>
      <c r="G31" s="30">
        <v>1.25</v>
      </c>
      <c r="H31" s="22">
        <v>0.29166666666666669</v>
      </c>
      <c r="I31" s="22">
        <v>0.41666666666666669</v>
      </c>
      <c r="J31" s="22">
        <v>0.42708333333333331</v>
      </c>
      <c r="K31" s="22">
        <v>0.55208333333333337</v>
      </c>
      <c r="L31" s="22"/>
      <c r="M31" s="5">
        <v>242.4</v>
      </c>
      <c r="N31" s="23"/>
      <c r="O31" s="23"/>
      <c r="P31" s="23"/>
      <c r="Q31" s="23"/>
      <c r="R31" s="23"/>
      <c r="S31" s="24">
        <f t="shared" si="0"/>
        <v>0</v>
      </c>
      <c r="T31" s="25">
        <f ca="1">(S31/#REF!)*T$14</f>
        <v>0</v>
      </c>
      <c r="U31" s="23"/>
      <c r="V31" s="26">
        <f t="shared" si="1"/>
        <v>0</v>
      </c>
      <c r="W31" s="23"/>
      <c r="X31" s="26">
        <f t="shared" si="2"/>
        <v>0</v>
      </c>
      <c r="Y31" s="27"/>
      <c r="Z31" s="26">
        <f t="shared" si="3"/>
        <v>0</v>
      </c>
      <c r="AA31" s="27"/>
      <c r="AB31" s="26">
        <f t="shared" si="4"/>
        <v>2842.4</v>
      </c>
    </row>
    <row r="32" spans="1:59" ht="32.4" x14ac:dyDescent="0.55000000000000004">
      <c r="A32" s="29" t="s">
        <v>34</v>
      </c>
      <c r="B32" s="18" t="s">
        <v>158</v>
      </c>
      <c r="C32" s="19">
        <v>44606</v>
      </c>
      <c r="D32" s="20" t="s">
        <v>159</v>
      </c>
      <c r="E32" s="20" t="s">
        <v>39</v>
      </c>
      <c r="F32" s="5">
        <v>2600</v>
      </c>
      <c r="G32" s="30">
        <v>1.25</v>
      </c>
      <c r="H32" s="22">
        <v>0.29166666666666669</v>
      </c>
      <c r="I32" s="22">
        <v>0.41666666666666669</v>
      </c>
      <c r="J32" s="22">
        <v>0.42708333333333331</v>
      </c>
      <c r="K32" s="22">
        <v>0.55208333333333337</v>
      </c>
      <c r="L32" s="22"/>
      <c r="M32" s="5">
        <v>242.4</v>
      </c>
      <c r="N32" s="23"/>
      <c r="O32" s="23"/>
      <c r="P32" s="23"/>
      <c r="Q32" s="23"/>
      <c r="R32" s="23"/>
      <c r="S32" s="24">
        <f t="shared" si="0"/>
        <v>0</v>
      </c>
      <c r="T32" s="25">
        <f ca="1">(S32/#REF!)*T$14</f>
        <v>0</v>
      </c>
      <c r="U32" s="23"/>
      <c r="V32" s="26">
        <f t="shared" si="1"/>
        <v>0</v>
      </c>
      <c r="W32" s="23"/>
      <c r="X32" s="26">
        <f t="shared" si="2"/>
        <v>0</v>
      </c>
      <c r="Y32" s="27"/>
      <c r="Z32" s="26">
        <f t="shared" si="3"/>
        <v>0</v>
      </c>
      <c r="AA32" s="27"/>
      <c r="AB32" s="26">
        <f t="shared" si="4"/>
        <v>2842.4</v>
      </c>
    </row>
    <row r="33" spans="1:28" ht="32.4" x14ac:dyDescent="0.55000000000000004">
      <c r="A33" s="29" t="s">
        <v>34</v>
      </c>
      <c r="B33" s="64">
        <v>76848916.420000002</v>
      </c>
      <c r="C33" s="19">
        <v>44606</v>
      </c>
      <c r="D33" s="20" t="s">
        <v>162</v>
      </c>
      <c r="E33" s="20" t="s">
        <v>54</v>
      </c>
      <c r="F33" s="5">
        <v>2600</v>
      </c>
      <c r="G33" s="30">
        <v>1.25</v>
      </c>
      <c r="H33" s="22">
        <v>0.54166666666666663</v>
      </c>
      <c r="I33" s="22">
        <v>0.66666666666666663</v>
      </c>
      <c r="J33" s="22">
        <v>0.67708333333333337</v>
      </c>
      <c r="K33" s="22">
        <v>0.80208333333333337</v>
      </c>
      <c r="L33" s="22"/>
      <c r="M33" s="5">
        <v>242.4</v>
      </c>
      <c r="N33" s="23"/>
      <c r="O33" s="23"/>
      <c r="P33" s="23"/>
      <c r="Q33" s="23"/>
      <c r="R33" s="23"/>
      <c r="S33" s="24">
        <f t="shared" si="0"/>
        <v>0</v>
      </c>
      <c r="T33" s="25">
        <f ca="1">(S33/#REF!)*T$14</f>
        <v>0</v>
      </c>
      <c r="U33" s="23"/>
      <c r="V33" s="26">
        <f t="shared" si="1"/>
        <v>0</v>
      </c>
      <c r="W33" s="23"/>
      <c r="X33" s="26">
        <f t="shared" si="2"/>
        <v>0</v>
      </c>
      <c r="Y33" s="27"/>
      <c r="Z33" s="26">
        <f t="shared" si="3"/>
        <v>0</v>
      </c>
      <c r="AA33" s="27"/>
      <c r="AB33" s="26">
        <f t="shared" si="4"/>
        <v>2842.4</v>
      </c>
    </row>
    <row r="34" spans="1:28" ht="32.4" x14ac:dyDescent="0.55000000000000004">
      <c r="A34" s="17" t="s">
        <v>49</v>
      </c>
      <c r="B34" s="19" t="s">
        <v>119</v>
      </c>
      <c r="C34" s="19">
        <v>44473</v>
      </c>
      <c r="D34" s="20" t="s">
        <v>117</v>
      </c>
      <c r="E34" s="20" t="s">
        <v>118</v>
      </c>
      <c r="F34" s="5">
        <v>1212</v>
      </c>
      <c r="G34" s="21">
        <v>1.8333333333333333</v>
      </c>
      <c r="H34" s="22">
        <v>0.29166666666666669</v>
      </c>
      <c r="I34" s="22">
        <v>0.45833333333333331</v>
      </c>
      <c r="J34" s="22">
        <v>0.5083333333333333</v>
      </c>
      <c r="K34" s="22">
        <v>0.70833333333333337</v>
      </c>
      <c r="L34" s="22"/>
      <c r="M34" s="5">
        <v>242.4</v>
      </c>
      <c r="N34" s="23"/>
      <c r="O34" s="23"/>
      <c r="P34" s="23"/>
      <c r="Q34" s="23"/>
      <c r="R34" s="22"/>
      <c r="S34" s="24">
        <f t="shared" si="0"/>
        <v>0</v>
      </c>
      <c r="T34" s="25">
        <f ca="1">(S34/#REF!)*T$14</f>
        <v>0</v>
      </c>
      <c r="U34" s="23"/>
      <c r="V34" s="26">
        <f t="shared" si="1"/>
        <v>0</v>
      </c>
      <c r="W34" s="27"/>
      <c r="X34" s="26">
        <f t="shared" si="2"/>
        <v>0</v>
      </c>
      <c r="Y34" s="27"/>
      <c r="Z34" s="26">
        <f t="shared" si="3"/>
        <v>0</v>
      </c>
      <c r="AA34" s="27"/>
      <c r="AB34" s="26">
        <f t="shared" si="4"/>
        <v>1454.4</v>
      </c>
    </row>
    <row r="35" spans="1:28" ht="32.4" x14ac:dyDescent="0.55000000000000004">
      <c r="A35" s="17" t="s">
        <v>49</v>
      </c>
      <c r="B35" s="19" t="s">
        <v>125</v>
      </c>
      <c r="C35" s="19">
        <v>44509</v>
      </c>
      <c r="D35" s="20" t="s">
        <v>123</v>
      </c>
      <c r="E35" s="20" t="s">
        <v>118</v>
      </c>
      <c r="F35" s="5">
        <v>1212</v>
      </c>
      <c r="G35" s="21">
        <v>1.8333333333333333</v>
      </c>
      <c r="H35" s="22">
        <v>0.29166666666666669</v>
      </c>
      <c r="I35" s="22">
        <v>0.45833333333333331</v>
      </c>
      <c r="J35" s="22">
        <v>0.5083333333333333</v>
      </c>
      <c r="K35" s="22">
        <v>0.70833333333333337</v>
      </c>
      <c r="L35" s="22"/>
      <c r="M35" s="5">
        <v>242.4</v>
      </c>
      <c r="N35" s="63"/>
      <c r="O35" s="33"/>
      <c r="P35" s="33"/>
      <c r="Q35" s="23"/>
      <c r="R35" s="22"/>
      <c r="S35" s="24">
        <f t="shared" si="0"/>
        <v>0</v>
      </c>
      <c r="T35" s="25">
        <f ca="1">(S35/#REF!)*T$14</f>
        <v>0</v>
      </c>
      <c r="U35" s="23"/>
      <c r="V35" s="26">
        <f t="shared" si="1"/>
        <v>0</v>
      </c>
      <c r="W35" s="27"/>
      <c r="X35" s="26">
        <f t="shared" si="2"/>
        <v>0</v>
      </c>
      <c r="Y35" s="27"/>
      <c r="Z35" s="26">
        <f t="shared" si="3"/>
        <v>0</v>
      </c>
      <c r="AA35" s="27"/>
      <c r="AB35" s="26">
        <f t="shared" si="4"/>
        <v>1454.4</v>
      </c>
    </row>
    <row r="36" spans="1:28" ht="32.4" x14ac:dyDescent="0.55000000000000004">
      <c r="A36" s="17" t="s">
        <v>49</v>
      </c>
      <c r="B36" s="19" t="s">
        <v>145</v>
      </c>
      <c r="C36" s="19">
        <v>44545</v>
      </c>
      <c r="D36" s="20" t="s">
        <v>142</v>
      </c>
      <c r="E36" s="20" t="s">
        <v>118</v>
      </c>
      <c r="F36" s="5">
        <v>1212</v>
      </c>
      <c r="G36" s="21">
        <v>1.8333333333333333</v>
      </c>
      <c r="H36" s="22">
        <v>0.29166666666666669</v>
      </c>
      <c r="I36" s="22">
        <v>0.45833333333333331</v>
      </c>
      <c r="J36" s="22">
        <v>0.5083333333333333</v>
      </c>
      <c r="K36" s="22">
        <v>0.70833333333333337</v>
      </c>
      <c r="L36" s="22"/>
      <c r="M36" s="5">
        <v>242.4</v>
      </c>
      <c r="N36" s="63"/>
      <c r="O36" s="33"/>
      <c r="P36" s="33"/>
      <c r="Q36" s="23"/>
      <c r="R36" s="22"/>
      <c r="S36" s="24">
        <f t="shared" si="0"/>
        <v>0</v>
      </c>
      <c r="T36" s="25">
        <f ca="1">(S36/#REF!)*T$14</f>
        <v>0</v>
      </c>
      <c r="U36" s="23"/>
      <c r="V36" s="26">
        <f t="shared" si="1"/>
        <v>0</v>
      </c>
      <c r="W36" s="27"/>
      <c r="X36" s="26">
        <f t="shared" si="2"/>
        <v>0</v>
      </c>
      <c r="Y36" s="27"/>
      <c r="Z36" s="26">
        <f t="shared" si="3"/>
        <v>0</v>
      </c>
      <c r="AA36" s="27"/>
      <c r="AB36" s="26">
        <f t="shared" si="4"/>
        <v>1454.4</v>
      </c>
    </row>
    <row r="37" spans="1:28" ht="32.4" x14ac:dyDescent="0.55000000000000004">
      <c r="A37" s="29" t="s">
        <v>49</v>
      </c>
      <c r="B37" s="18" t="s">
        <v>50</v>
      </c>
      <c r="C37" s="19">
        <v>44357</v>
      </c>
      <c r="D37" s="20" t="s">
        <v>51</v>
      </c>
      <c r="E37" s="20" t="s">
        <v>52</v>
      </c>
      <c r="F37" s="5">
        <v>5090.05</v>
      </c>
      <c r="G37" s="30">
        <v>1.8333333333333333</v>
      </c>
      <c r="H37" s="22">
        <v>0.29166666666666669</v>
      </c>
      <c r="I37" s="22">
        <v>0.5</v>
      </c>
      <c r="J37" s="22">
        <v>0.54999999999999993</v>
      </c>
      <c r="K37" s="22">
        <v>0.70833333333333337</v>
      </c>
      <c r="L37" s="22"/>
      <c r="M37" s="5">
        <v>242.4</v>
      </c>
      <c r="N37" s="23" t="s">
        <v>53</v>
      </c>
      <c r="O37" s="35">
        <f>F37*2%</f>
        <v>101.801</v>
      </c>
      <c r="P37" s="23"/>
      <c r="Q37" s="23"/>
      <c r="R37" s="23"/>
      <c r="S37" s="24">
        <f t="shared" si="0"/>
        <v>0</v>
      </c>
      <c r="T37" s="25">
        <f ca="1">(S37/#REF!)*T$14</f>
        <v>0</v>
      </c>
      <c r="U37" s="23"/>
      <c r="V37" s="26">
        <f t="shared" si="1"/>
        <v>0</v>
      </c>
      <c r="W37" s="23"/>
      <c r="X37" s="26">
        <f t="shared" si="2"/>
        <v>0</v>
      </c>
      <c r="Y37" s="27"/>
      <c r="Z37" s="26">
        <f t="shared" si="3"/>
        <v>0</v>
      </c>
      <c r="AA37" s="27"/>
      <c r="AB37" s="26">
        <f t="shared" si="4"/>
        <v>5434.2510000000002</v>
      </c>
    </row>
    <row r="38" spans="1:28" ht="32.4" x14ac:dyDescent="0.55000000000000004">
      <c r="A38" s="29" t="s">
        <v>49</v>
      </c>
      <c r="B38" s="18" t="s">
        <v>152</v>
      </c>
      <c r="C38" s="19">
        <v>44606</v>
      </c>
      <c r="D38" s="20" t="s">
        <v>153</v>
      </c>
      <c r="E38" s="20" t="s">
        <v>118</v>
      </c>
      <c r="F38" s="5">
        <v>1212</v>
      </c>
      <c r="G38" s="30">
        <v>1.8333333333333333</v>
      </c>
      <c r="H38" s="22">
        <v>0.29166666666666669</v>
      </c>
      <c r="I38" s="22">
        <v>0.45833333333333331</v>
      </c>
      <c r="J38" s="22">
        <v>0.5083333333333333</v>
      </c>
      <c r="K38" s="22">
        <v>0.70833333333333337</v>
      </c>
      <c r="L38" s="22"/>
      <c r="M38" s="5">
        <v>242.4</v>
      </c>
      <c r="N38" s="23"/>
      <c r="O38" s="23"/>
      <c r="P38" s="23"/>
      <c r="Q38" s="23"/>
      <c r="R38" s="23"/>
      <c r="S38" s="24">
        <f t="shared" si="0"/>
        <v>0</v>
      </c>
      <c r="T38" s="25">
        <f ca="1">(S38/#REF!)*T$14</f>
        <v>0</v>
      </c>
      <c r="U38" s="23"/>
      <c r="V38" s="26">
        <f t="shared" ref="V38:V58" si="9">(Q38+M38+F38+P38)/30*U38</f>
        <v>0</v>
      </c>
      <c r="W38" s="23"/>
      <c r="X38" s="26">
        <f t="shared" ref="X38:X58" si="10">(S38+Q38+F38+M38+P38)/220*W38</f>
        <v>0</v>
      </c>
      <c r="Y38" s="27"/>
      <c r="Z38" s="26">
        <f t="shared" ref="Z38:Z58" si="11">(U38+S38+Q38+P38+M38+F38)/30*Y38</f>
        <v>0</v>
      </c>
      <c r="AA38" s="27"/>
      <c r="AB38" s="26">
        <f>P38+O38+M38+F38</f>
        <v>1454.4</v>
      </c>
    </row>
    <row r="39" spans="1:28" ht="32.4" x14ac:dyDescent="0.55000000000000004">
      <c r="A39" s="29" t="s">
        <v>49</v>
      </c>
      <c r="B39" s="38" t="s">
        <v>163</v>
      </c>
      <c r="C39" s="19">
        <v>44606</v>
      </c>
      <c r="D39" s="27" t="s">
        <v>164</v>
      </c>
      <c r="E39" s="27" t="s">
        <v>52</v>
      </c>
      <c r="F39" s="5">
        <v>5090.05</v>
      </c>
      <c r="G39" s="30">
        <v>1.8333333333333333</v>
      </c>
      <c r="H39" s="65">
        <v>0.29166666666666669</v>
      </c>
      <c r="I39" s="65">
        <v>0.45833333333333331</v>
      </c>
      <c r="J39" s="65">
        <v>0.5083333333333333</v>
      </c>
      <c r="K39" s="65">
        <v>0.70833333333333337</v>
      </c>
      <c r="L39" s="27"/>
      <c r="M39" s="5">
        <v>242.4</v>
      </c>
      <c r="N39" s="23" t="s">
        <v>53</v>
      </c>
      <c r="O39" s="35">
        <f>F39*2%</f>
        <v>101.801</v>
      </c>
      <c r="P39" s="27"/>
      <c r="Q39" s="27"/>
      <c r="R39" s="27"/>
      <c r="S39" s="24">
        <f t="shared" si="0"/>
        <v>0</v>
      </c>
      <c r="T39" s="25">
        <f ca="1">(S39/#REF!)*T$14</f>
        <v>0</v>
      </c>
      <c r="U39" s="23"/>
      <c r="V39" s="26">
        <f t="shared" si="9"/>
        <v>0</v>
      </c>
      <c r="W39" s="23"/>
      <c r="X39" s="26">
        <f t="shared" si="10"/>
        <v>0</v>
      </c>
      <c r="Y39" s="27"/>
      <c r="Z39" s="26">
        <f t="shared" si="11"/>
        <v>0</v>
      </c>
      <c r="AA39" s="27"/>
      <c r="AB39" s="26">
        <f>P39+O39+M39+F39</f>
        <v>5434.2510000000002</v>
      </c>
    </row>
    <row r="40" spans="1:28" ht="32.4" x14ac:dyDescent="0.55000000000000004">
      <c r="A40" s="17" t="s">
        <v>62</v>
      </c>
      <c r="B40" s="18" t="s">
        <v>134</v>
      </c>
      <c r="C40" s="19">
        <v>44529</v>
      </c>
      <c r="D40" s="20" t="s">
        <v>131</v>
      </c>
      <c r="E40" s="20" t="s">
        <v>116</v>
      </c>
      <c r="F40" s="5">
        <v>1212</v>
      </c>
      <c r="G40" s="21">
        <v>1.8333333333333333</v>
      </c>
      <c r="H40" s="22">
        <v>0.27083333333333331</v>
      </c>
      <c r="I40" s="22">
        <v>0.45833333333333331</v>
      </c>
      <c r="J40" s="22">
        <v>0.5083333333333333</v>
      </c>
      <c r="K40" s="22">
        <v>0.6875</v>
      </c>
      <c r="L40" s="22"/>
      <c r="M40" s="5">
        <v>242.4</v>
      </c>
      <c r="N40" s="23"/>
      <c r="O40" s="23"/>
      <c r="P40" s="23"/>
      <c r="Q40" s="23"/>
      <c r="R40" s="22"/>
      <c r="S40" s="24">
        <f t="shared" si="0"/>
        <v>0</v>
      </c>
      <c r="T40" s="25">
        <f ca="1">(S40/#REF!)*T$14</f>
        <v>0</v>
      </c>
      <c r="U40" s="23"/>
      <c r="V40" s="26">
        <f t="shared" si="9"/>
        <v>0</v>
      </c>
      <c r="W40" s="27"/>
      <c r="X40" s="26">
        <f t="shared" si="10"/>
        <v>0</v>
      </c>
      <c r="Y40" s="27"/>
      <c r="Z40" s="26">
        <f t="shared" si="11"/>
        <v>0</v>
      </c>
      <c r="AA40" s="27"/>
      <c r="AB40" s="26">
        <f t="shared" si="4"/>
        <v>1454.4</v>
      </c>
    </row>
    <row r="41" spans="1:28" ht="32.4" x14ac:dyDescent="0.55000000000000004">
      <c r="A41" s="29" t="s">
        <v>62</v>
      </c>
      <c r="B41" s="18" t="s">
        <v>64</v>
      </c>
      <c r="C41" s="28" t="s">
        <v>23</v>
      </c>
      <c r="D41" s="20" t="s">
        <v>65</v>
      </c>
      <c r="E41" s="20" t="s">
        <v>63</v>
      </c>
      <c r="F41" s="5">
        <v>1212</v>
      </c>
      <c r="G41" s="30">
        <v>1.8333333333333333</v>
      </c>
      <c r="H41" s="22">
        <v>0.27083333333333331</v>
      </c>
      <c r="I41" s="22">
        <v>0.45833333333333331</v>
      </c>
      <c r="J41" s="22">
        <v>0.5083333333333333</v>
      </c>
      <c r="K41" s="22">
        <v>0.6875</v>
      </c>
      <c r="L41" s="22"/>
      <c r="M41" s="5">
        <v>242.4</v>
      </c>
      <c r="N41" s="23"/>
      <c r="O41" s="23"/>
      <c r="P41" s="23"/>
      <c r="Q41" s="23"/>
      <c r="R41" s="23"/>
      <c r="S41" s="24">
        <f t="shared" si="0"/>
        <v>0</v>
      </c>
      <c r="T41" s="25">
        <f ca="1">(S41/#REF!)*T$14</f>
        <v>0</v>
      </c>
      <c r="U41" s="23"/>
      <c r="V41" s="26">
        <f t="shared" si="9"/>
        <v>0</v>
      </c>
      <c r="W41" s="23"/>
      <c r="X41" s="26">
        <f t="shared" si="10"/>
        <v>0</v>
      </c>
      <c r="Y41" s="27"/>
      <c r="Z41" s="26">
        <f t="shared" si="11"/>
        <v>0</v>
      </c>
      <c r="AA41" s="27"/>
      <c r="AB41" s="26">
        <f t="shared" si="4"/>
        <v>1454.4</v>
      </c>
    </row>
    <row r="42" spans="1:28" ht="32.4" x14ac:dyDescent="0.55000000000000004">
      <c r="A42" s="29" t="s">
        <v>62</v>
      </c>
      <c r="B42" s="18" t="s">
        <v>66</v>
      </c>
      <c r="C42" s="28" t="s">
        <v>23</v>
      </c>
      <c r="D42" s="20" t="s">
        <v>67</v>
      </c>
      <c r="E42" s="20" t="s">
        <v>63</v>
      </c>
      <c r="F42" s="5">
        <v>1212</v>
      </c>
      <c r="G42" s="30">
        <v>1.8333333333333333</v>
      </c>
      <c r="H42" s="22">
        <v>0.29166666666666669</v>
      </c>
      <c r="I42" s="22">
        <v>0.45833333333333331</v>
      </c>
      <c r="J42" s="22">
        <v>0.5083333333333333</v>
      </c>
      <c r="K42" s="22">
        <v>0.70833333333333337</v>
      </c>
      <c r="L42" s="22"/>
      <c r="M42" s="5">
        <v>242.4</v>
      </c>
      <c r="N42" s="23"/>
      <c r="O42" s="23"/>
      <c r="P42" s="23"/>
      <c r="Q42" s="23"/>
      <c r="R42" s="23"/>
      <c r="S42" s="24">
        <f t="shared" si="0"/>
        <v>0</v>
      </c>
      <c r="T42" s="25">
        <f ca="1">(S42/#REF!)*T$14</f>
        <v>0</v>
      </c>
      <c r="U42" s="23"/>
      <c r="V42" s="26">
        <f t="shared" si="9"/>
        <v>0</v>
      </c>
      <c r="W42" s="23"/>
      <c r="X42" s="26">
        <f t="shared" si="10"/>
        <v>0</v>
      </c>
      <c r="Y42" s="27"/>
      <c r="Z42" s="26">
        <f t="shared" si="11"/>
        <v>0</v>
      </c>
      <c r="AA42" s="27"/>
      <c r="AB42" s="26">
        <f t="shared" si="4"/>
        <v>1454.4</v>
      </c>
    </row>
    <row r="43" spans="1:28" ht="32.4" x14ac:dyDescent="0.55000000000000004">
      <c r="A43" s="29" t="s">
        <v>62</v>
      </c>
      <c r="B43" s="18" t="s">
        <v>68</v>
      </c>
      <c r="C43" s="28" t="s">
        <v>23</v>
      </c>
      <c r="D43" s="20" t="s">
        <v>69</v>
      </c>
      <c r="E43" s="20" t="s">
        <v>63</v>
      </c>
      <c r="F43" s="5">
        <v>1212</v>
      </c>
      <c r="G43" s="30">
        <v>1.8333333333333333</v>
      </c>
      <c r="H43" s="22">
        <v>0.27083333333333331</v>
      </c>
      <c r="I43" s="22">
        <v>0.45833333333333331</v>
      </c>
      <c r="J43" s="22">
        <v>0.5083333333333333</v>
      </c>
      <c r="K43" s="22">
        <v>0.6875</v>
      </c>
      <c r="L43" s="22"/>
      <c r="M43" s="5">
        <v>242.4</v>
      </c>
      <c r="N43" s="36"/>
      <c r="O43" s="23"/>
      <c r="P43" s="23"/>
      <c r="Q43" s="23"/>
      <c r="R43" s="23"/>
      <c r="S43" s="24">
        <f t="shared" si="0"/>
        <v>0</v>
      </c>
      <c r="T43" s="25">
        <f ca="1">(S43/#REF!)*T$14</f>
        <v>0</v>
      </c>
      <c r="U43" s="23"/>
      <c r="V43" s="26">
        <f t="shared" si="9"/>
        <v>0</v>
      </c>
      <c r="W43" s="23"/>
      <c r="X43" s="26">
        <f t="shared" si="10"/>
        <v>0</v>
      </c>
      <c r="Y43" s="27"/>
      <c r="Z43" s="26">
        <f t="shared" si="11"/>
        <v>0</v>
      </c>
      <c r="AA43" s="27"/>
      <c r="AB43" s="26">
        <f t="shared" si="4"/>
        <v>1454.4</v>
      </c>
    </row>
    <row r="44" spans="1:28" ht="32.4" x14ac:dyDescent="0.55000000000000004">
      <c r="A44" s="29" t="s">
        <v>62</v>
      </c>
      <c r="B44" s="18" t="s">
        <v>127</v>
      </c>
      <c r="C44" s="28" t="s">
        <v>126</v>
      </c>
      <c r="D44" s="20" t="s">
        <v>124</v>
      </c>
      <c r="E44" s="20" t="s">
        <v>63</v>
      </c>
      <c r="F44" s="5">
        <v>1212</v>
      </c>
      <c r="G44" s="30">
        <v>1.8333333333333333</v>
      </c>
      <c r="H44" s="22">
        <v>0.29166666666666669</v>
      </c>
      <c r="I44" s="22">
        <v>0.5</v>
      </c>
      <c r="J44" s="22">
        <v>0.54166666666666663</v>
      </c>
      <c r="K44" s="22">
        <v>0.64583333333333337</v>
      </c>
      <c r="L44" s="22">
        <v>0.60416666666666663</v>
      </c>
      <c r="M44" s="5">
        <v>242.4</v>
      </c>
      <c r="N44" s="62"/>
      <c r="O44" s="23"/>
      <c r="P44" s="5"/>
      <c r="Q44" s="23"/>
      <c r="R44" s="23"/>
      <c r="S44" s="24">
        <f t="shared" si="0"/>
        <v>0</v>
      </c>
      <c r="T44" s="25">
        <f ca="1">(S44/#REF!)*T$14</f>
        <v>0</v>
      </c>
      <c r="U44" s="23"/>
      <c r="V44" s="26">
        <f t="shared" si="9"/>
        <v>0</v>
      </c>
      <c r="W44" s="23"/>
      <c r="X44" s="26">
        <f t="shared" si="10"/>
        <v>0</v>
      </c>
      <c r="Y44" s="27"/>
      <c r="Z44" s="26">
        <f t="shared" si="11"/>
        <v>0</v>
      </c>
      <c r="AA44" s="27"/>
      <c r="AB44" s="26">
        <f t="shared" si="4"/>
        <v>1454.4</v>
      </c>
    </row>
    <row r="45" spans="1:28" ht="32.4" x14ac:dyDescent="0.55000000000000004">
      <c r="A45" s="29" t="s">
        <v>62</v>
      </c>
      <c r="B45" s="18" t="s">
        <v>128</v>
      </c>
      <c r="C45" s="28" t="s">
        <v>126</v>
      </c>
      <c r="D45" s="20" t="s">
        <v>129</v>
      </c>
      <c r="E45" s="20" t="s">
        <v>63</v>
      </c>
      <c r="F45" s="5">
        <v>1212</v>
      </c>
      <c r="G45" s="30">
        <v>1.8333333333333333</v>
      </c>
      <c r="H45" s="22">
        <v>0.27083333333333331</v>
      </c>
      <c r="I45" s="22">
        <v>0.45</v>
      </c>
      <c r="J45" s="22">
        <v>0.5</v>
      </c>
      <c r="K45" s="22">
        <v>0.6875</v>
      </c>
      <c r="L45" s="22"/>
      <c r="M45" s="5">
        <v>242.4</v>
      </c>
      <c r="N45" s="62"/>
      <c r="O45" s="23"/>
      <c r="P45" s="5"/>
      <c r="Q45" s="23"/>
      <c r="R45" s="23"/>
      <c r="S45" s="24">
        <f>((K44+M44+Q44+O44+P44)/220*1.5)*R44*24</f>
        <v>0</v>
      </c>
      <c r="T45" s="25">
        <f ca="1">(S45/#REF!)*T$14</f>
        <v>0</v>
      </c>
      <c r="U45" s="23"/>
      <c r="V45" s="26">
        <f t="shared" si="9"/>
        <v>0</v>
      </c>
      <c r="W45" s="23"/>
      <c r="X45" s="26">
        <f t="shared" si="10"/>
        <v>0</v>
      </c>
      <c r="Y45" s="27"/>
      <c r="Z45" s="26">
        <f t="shared" si="11"/>
        <v>0</v>
      </c>
      <c r="AA45" s="27"/>
      <c r="AB45" s="26">
        <f t="shared" si="4"/>
        <v>1454.4</v>
      </c>
    </row>
    <row r="46" spans="1:28" ht="32.4" x14ac:dyDescent="0.55000000000000004">
      <c r="A46" s="29" t="s">
        <v>62</v>
      </c>
      <c r="B46" s="18" t="s">
        <v>70</v>
      </c>
      <c r="C46" s="28" t="s">
        <v>23</v>
      </c>
      <c r="D46" s="20" t="s">
        <v>71</v>
      </c>
      <c r="E46" s="20" t="s">
        <v>63</v>
      </c>
      <c r="F46" s="5">
        <v>1212</v>
      </c>
      <c r="G46" s="30">
        <v>1.8333333333333333</v>
      </c>
      <c r="H46" s="22">
        <v>0.29166666666666669</v>
      </c>
      <c r="I46" s="22">
        <v>0.45833333333333331</v>
      </c>
      <c r="J46" s="22">
        <v>0.5083333333333333</v>
      </c>
      <c r="K46" s="22">
        <v>0.70833333333333337</v>
      </c>
      <c r="L46" s="22"/>
      <c r="M46" s="5">
        <v>242.4</v>
      </c>
      <c r="N46" s="23"/>
      <c r="O46" s="23"/>
      <c r="P46" s="23"/>
      <c r="Q46" s="23"/>
      <c r="R46" s="23"/>
      <c r="S46" s="24">
        <f t="shared" ref="S46:S58" si="12">((K46+M46+Q46+O46+P46)/220*1.5)*R46*24</f>
        <v>0</v>
      </c>
      <c r="T46" s="25">
        <f ca="1">(S46/#REF!)*T$14</f>
        <v>0</v>
      </c>
      <c r="U46" s="23"/>
      <c r="V46" s="26">
        <f t="shared" si="9"/>
        <v>0</v>
      </c>
      <c r="W46" s="23"/>
      <c r="X46" s="26">
        <f t="shared" si="10"/>
        <v>0</v>
      </c>
      <c r="Y46" s="27"/>
      <c r="Z46" s="26">
        <f t="shared" si="11"/>
        <v>0</v>
      </c>
      <c r="AA46" s="27"/>
      <c r="AB46" s="26">
        <f t="shared" si="4"/>
        <v>1454.4</v>
      </c>
    </row>
    <row r="47" spans="1:28" ht="32.4" x14ac:dyDescent="0.55000000000000004">
      <c r="A47" s="29" t="s">
        <v>62</v>
      </c>
      <c r="B47" s="18" t="s">
        <v>72</v>
      </c>
      <c r="C47" s="28" t="s">
        <v>61</v>
      </c>
      <c r="D47" s="20" t="s">
        <v>73</v>
      </c>
      <c r="E47" s="20" t="s">
        <v>63</v>
      </c>
      <c r="F47" s="5">
        <v>1212</v>
      </c>
      <c r="G47" s="30">
        <v>1.8333333333333333</v>
      </c>
      <c r="H47" s="22">
        <v>0.29166666666666669</v>
      </c>
      <c r="I47" s="22">
        <v>0.5</v>
      </c>
      <c r="J47" s="22">
        <v>0.54999999999999993</v>
      </c>
      <c r="K47" s="22">
        <v>0.70833333333333337</v>
      </c>
      <c r="L47" s="22"/>
      <c r="M47" s="5">
        <v>242.4</v>
      </c>
      <c r="N47" s="23"/>
      <c r="O47" s="23"/>
      <c r="P47" s="23"/>
      <c r="Q47" s="23"/>
      <c r="R47" s="23"/>
      <c r="S47" s="24">
        <f t="shared" si="12"/>
        <v>0</v>
      </c>
      <c r="T47" s="25">
        <f ca="1">(S47/#REF!)*T$14</f>
        <v>0</v>
      </c>
      <c r="U47" s="23"/>
      <c r="V47" s="26">
        <f t="shared" si="9"/>
        <v>0</v>
      </c>
      <c r="W47" s="23"/>
      <c r="X47" s="26">
        <f t="shared" si="10"/>
        <v>0</v>
      </c>
      <c r="Y47" s="27"/>
      <c r="Z47" s="26">
        <f t="shared" si="11"/>
        <v>0</v>
      </c>
      <c r="AA47" s="27"/>
      <c r="AB47" s="26">
        <f t="shared" si="4"/>
        <v>1454.4</v>
      </c>
    </row>
    <row r="48" spans="1:28" ht="32.4" x14ac:dyDescent="0.55000000000000004">
      <c r="A48" s="29" t="s">
        <v>62</v>
      </c>
      <c r="B48" s="18" t="s">
        <v>74</v>
      </c>
      <c r="C48" s="28" t="s">
        <v>23</v>
      </c>
      <c r="D48" s="20" t="s">
        <v>75</v>
      </c>
      <c r="E48" s="20" t="s">
        <v>63</v>
      </c>
      <c r="F48" s="5">
        <v>1212</v>
      </c>
      <c r="G48" s="30">
        <v>1.8333333333333333</v>
      </c>
      <c r="H48" s="22">
        <v>0.375</v>
      </c>
      <c r="I48" s="22">
        <v>0.5</v>
      </c>
      <c r="J48" s="22">
        <v>0.54999999999999993</v>
      </c>
      <c r="K48" s="22">
        <v>0.79166666666666663</v>
      </c>
      <c r="L48" s="61"/>
      <c r="M48" s="5">
        <v>242.4</v>
      </c>
      <c r="N48" s="23"/>
      <c r="O48" s="23"/>
      <c r="P48" s="23"/>
      <c r="Q48" s="23"/>
      <c r="R48" s="23"/>
      <c r="S48" s="24">
        <f t="shared" si="12"/>
        <v>0</v>
      </c>
      <c r="T48" s="25">
        <f ca="1">(S48/#REF!)*T$14</f>
        <v>0</v>
      </c>
      <c r="U48" s="23"/>
      <c r="V48" s="26">
        <f t="shared" si="9"/>
        <v>0</v>
      </c>
      <c r="W48" s="23"/>
      <c r="X48" s="26">
        <f t="shared" si="10"/>
        <v>0</v>
      </c>
      <c r="Y48" s="27"/>
      <c r="Z48" s="26">
        <f t="shared" si="11"/>
        <v>0</v>
      </c>
      <c r="AA48" s="27"/>
      <c r="AB48" s="26">
        <f t="shared" si="4"/>
        <v>1454.4</v>
      </c>
    </row>
    <row r="49" spans="1:59" ht="32.4" x14ac:dyDescent="0.55000000000000004">
      <c r="A49" s="29" t="s">
        <v>62</v>
      </c>
      <c r="B49" s="18" t="s">
        <v>76</v>
      </c>
      <c r="C49" s="28" t="s">
        <v>23</v>
      </c>
      <c r="D49" s="32" t="s">
        <v>77</v>
      </c>
      <c r="E49" s="32" t="s">
        <v>63</v>
      </c>
      <c r="F49" s="5">
        <v>1212</v>
      </c>
      <c r="G49" s="30">
        <v>1.8333333333333333</v>
      </c>
      <c r="H49" s="22">
        <v>0.29166666666666669</v>
      </c>
      <c r="I49" s="22">
        <v>0.5</v>
      </c>
      <c r="J49" s="22">
        <v>0.54999999999999993</v>
      </c>
      <c r="K49" s="22">
        <v>0.70833333333333337</v>
      </c>
      <c r="L49" s="22"/>
      <c r="M49" s="5">
        <v>242.4</v>
      </c>
      <c r="N49" s="23"/>
      <c r="O49" s="23"/>
      <c r="P49" s="23"/>
      <c r="Q49" s="23"/>
      <c r="R49" s="23"/>
      <c r="S49" s="24">
        <f t="shared" si="12"/>
        <v>0</v>
      </c>
      <c r="T49" s="25">
        <f ca="1">(S49/#REF!)*T$14</f>
        <v>0</v>
      </c>
      <c r="U49" s="23"/>
      <c r="V49" s="26">
        <f t="shared" si="9"/>
        <v>0</v>
      </c>
      <c r="W49" s="23"/>
      <c r="X49" s="26">
        <f t="shared" si="10"/>
        <v>0</v>
      </c>
      <c r="Y49" s="27"/>
      <c r="Z49" s="26">
        <f t="shared" si="11"/>
        <v>0</v>
      </c>
      <c r="AA49" s="27"/>
      <c r="AB49" s="26">
        <f t="shared" si="4"/>
        <v>1454.4</v>
      </c>
    </row>
    <row r="50" spans="1:59" ht="32.4" x14ac:dyDescent="0.55000000000000004">
      <c r="A50" s="29" t="s">
        <v>62</v>
      </c>
      <c r="B50" s="18" t="s">
        <v>78</v>
      </c>
      <c r="C50" s="28" t="s">
        <v>79</v>
      </c>
      <c r="D50" s="32" t="s">
        <v>80</v>
      </c>
      <c r="E50" s="32" t="s">
        <v>63</v>
      </c>
      <c r="F50" s="5">
        <v>1212</v>
      </c>
      <c r="G50" s="30">
        <v>1.8333333333333333</v>
      </c>
      <c r="H50" s="22">
        <v>0.29166666666666669</v>
      </c>
      <c r="I50" s="22">
        <v>0.5</v>
      </c>
      <c r="J50" s="22">
        <v>0.54999999999999993</v>
      </c>
      <c r="K50" s="22">
        <v>0.70833333333333337</v>
      </c>
      <c r="L50" s="22"/>
      <c r="M50" s="5">
        <v>242.4</v>
      </c>
      <c r="N50" s="23"/>
      <c r="O50" s="23"/>
      <c r="P50" s="23"/>
      <c r="Q50" s="23"/>
      <c r="R50" s="23"/>
      <c r="S50" s="24">
        <f t="shared" si="12"/>
        <v>0</v>
      </c>
      <c r="T50" s="25">
        <f ca="1">(S50/#REF!)*T$14</f>
        <v>0</v>
      </c>
      <c r="U50" s="23"/>
      <c r="V50" s="26">
        <f t="shared" si="9"/>
        <v>0</v>
      </c>
      <c r="W50" s="23"/>
      <c r="X50" s="26">
        <f t="shared" si="10"/>
        <v>0</v>
      </c>
      <c r="Y50" s="27"/>
      <c r="Z50" s="26">
        <f t="shared" si="11"/>
        <v>0</v>
      </c>
      <c r="AA50" s="27"/>
      <c r="AB50" s="26">
        <f t="shared" si="4"/>
        <v>1454.4</v>
      </c>
    </row>
    <row r="51" spans="1:59" ht="32.4" x14ac:dyDescent="0.55000000000000004">
      <c r="A51" s="29" t="s">
        <v>62</v>
      </c>
      <c r="B51" s="18" t="s">
        <v>81</v>
      </c>
      <c r="C51" s="28" t="s">
        <v>79</v>
      </c>
      <c r="D51" s="32" t="s">
        <v>82</v>
      </c>
      <c r="E51" s="32" t="s">
        <v>63</v>
      </c>
      <c r="F51" s="5">
        <v>1212</v>
      </c>
      <c r="G51" s="30">
        <v>1.8333333333333333</v>
      </c>
      <c r="H51" s="22">
        <v>0.29166666666666669</v>
      </c>
      <c r="I51" s="22">
        <v>0.5</v>
      </c>
      <c r="J51" s="22">
        <v>0.54999999999999993</v>
      </c>
      <c r="K51" s="22">
        <v>0.70833333333333337</v>
      </c>
      <c r="L51" s="22"/>
      <c r="M51" s="5">
        <v>242.4</v>
      </c>
      <c r="N51" s="23"/>
      <c r="O51" s="23"/>
      <c r="P51" s="23"/>
      <c r="Q51" s="23"/>
      <c r="R51" s="23"/>
      <c r="S51" s="24">
        <f t="shared" si="12"/>
        <v>0</v>
      </c>
      <c r="T51" s="25">
        <f ca="1">(S51/#REF!)*T$14</f>
        <v>0</v>
      </c>
      <c r="U51" s="23"/>
      <c r="V51" s="26">
        <f t="shared" si="9"/>
        <v>0</v>
      </c>
      <c r="W51" s="23"/>
      <c r="X51" s="26">
        <f t="shared" si="10"/>
        <v>0</v>
      </c>
      <c r="Y51" s="27"/>
      <c r="Z51" s="26">
        <f t="shared" si="11"/>
        <v>0</v>
      </c>
      <c r="AA51" s="27"/>
      <c r="AB51" s="26">
        <f t="shared" si="4"/>
        <v>1454.4</v>
      </c>
    </row>
    <row r="52" spans="1:59" ht="32.4" x14ac:dyDescent="0.55000000000000004">
      <c r="A52" s="29" t="s">
        <v>62</v>
      </c>
      <c r="B52" s="18" t="s">
        <v>83</v>
      </c>
      <c r="C52" s="28" t="s">
        <v>57</v>
      </c>
      <c r="D52" s="32" t="s">
        <v>84</v>
      </c>
      <c r="E52" s="32" t="s">
        <v>63</v>
      </c>
      <c r="F52" s="5">
        <v>1212</v>
      </c>
      <c r="G52" s="30">
        <v>1.8333333333333333</v>
      </c>
      <c r="H52" s="22">
        <v>0.375</v>
      </c>
      <c r="I52" s="22">
        <v>0.5</v>
      </c>
      <c r="J52" s="22">
        <v>0.54999999999999993</v>
      </c>
      <c r="K52" s="22">
        <v>0.79166666666666663</v>
      </c>
      <c r="L52" s="22"/>
      <c r="M52" s="5">
        <v>242.4</v>
      </c>
      <c r="N52" s="23"/>
      <c r="O52" s="23"/>
      <c r="P52" s="23"/>
      <c r="Q52" s="23"/>
      <c r="R52" s="23"/>
      <c r="S52" s="24">
        <f t="shared" si="12"/>
        <v>0</v>
      </c>
      <c r="T52" s="25">
        <f ca="1">(S52/#REF!)*T$14</f>
        <v>0</v>
      </c>
      <c r="U52" s="23"/>
      <c r="V52" s="26">
        <f t="shared" si="9"/>
        <v>0</v>
      </c>
      <c r="W52" s="23"/>
      <c r="X52" s="26">
        <f t="shared" si="10"/>
        <v>0</v>
      </c>
      <c r="Y52" s="27"/>
      <c r="Z52" s="26">
        <f t="shared" si="11"/>
        <v>0</v>
      </c>
      <c r="AA52" s="27"/>
      <c r="AB52" s="26">
        <f t="shared" si="4"/>
        <v>1454.4</v>
      </c>
    </row>
    <row r="53" spans="1:59" ht="32.4" x14ac:dyDescent="0.55000000000000004">
      <c r="A53" s="29" t="s">
        <v>62</v>
      </c>
      <c r="B53" s="18" t="s">
        <v>133</v>
      </c>
      <c r="C53" s="28" t="s">
        <v>132</v>
      </c>
      <c r="D53" s="32" t="s">
        <v>130</v>
      </c>
      <c r="E53" s="32" t="s">
        <v>63</v>
      </c>
      <c r="F53" s="5">
        <v>1212</v>
      </c>
      <c r="G53" s="30">
        <v>1.8333333333333333</v>
      </c>
      <c r="H53" s="22">
        <v>0.375</v>
      </c>
      <c r="I53" s="22">
        <v>0.5</v>
      </c>
      <c r="J53" s="22">
        <v>0.54999999999999993</v>
      </c>
      <c r="K53" s="22">
        <v>0.79166666666666663</v>
      </c>
      <c r="L53" s="22"/>
      <c r="M53" s="5">
        <v>242.4</v>
      </c>
      <c r="N53" s="23"/>
      <c r="O53" s="23"/>
      <c r="P53" s="23"/>
      <c r="Q53" s="23"/>
      <c r="R53" s="23"/>
      <c r="S53" s="24">
        <f t="shared" si="12"/>
        <v>0</v>
      </c>
      <c r="T53" s="25">
        <f ca="1">(S53/#REF!)*T$14</f>
        <v>0</v>
      </c>
      <c r="U53" s="23"/>
      <c r="V53" s="26">
        <f t="shared" si="9"/>
        <v>0</v>
      </c>
      <c r="W53" s="23"/>
      <c r="X53" s="26">
        <f t="shared" si="10"/>
        <v>0</v>
      </c>
      <c r="Y53" s="27"/>
      <c r="Z53" s="26">
        <f t="shared" si="11"/>
        <v>0</v>
      </c>
      <c r="AA53" s="27"/>
      <c r="AB53" s="26">
        <f t="shared" si="4"/>
        <v>1454.4</v>
      </c>
    </row>
    <row r="54" spans="1:59" ht="32.4" x14ac:dyDescent="0.55000000000000004">
      <c r="A54" s="29" t="s">
        <v>62</v>
      </c>
      <c r="B54" s="18" t="s">
        <v>148</v>
      </c>
      <c r="C54" s="28" t="s">
        <v>146</v>
      </c>
      <c r="D54" s="32" t="s">
        <v>147</v>
      </c>
      <c r="E54" s="32" t="s">
        <v>63</v>
      </c>
      <c r="F54" s="5">
        <v>1212</v>
      </c>
      <c r="G54" s="30">
        <v>1.8333333333333333</v>
      </c>
      <c r="H54" s="22">
        <v>0.29166666666666669</v>
      </c>
      <c r="I54" s="22">
        <v>0.5</v>
      </c>
      <c r="J54" s="22">
        <v>0.54999999999999993</v>
      </c>
      <c r="K54" s="22">
        <v>0.70833333333333337</v>
      </c>
      <c r="L54" s="22"/>
      <c r="M54" s="5">
        <v>242.4</v>
      </c>
      <c r="N54" s="23"/>
      <c r="O54" s="23"/>
      <c r="P54" s="23"/>
      <c r="Q54" s="23"/>
      <c r="R54" s="23"/>
      <c r="S54" s="24">
        <f t="shared" si="12"/>
        <v>0</v>
      </c>
      <c r="T54" s="25">
        <f ca="1">(S54/#REF!)*T$14</f>
        <v>0</v>
      </c>
      <c r="U54" s="23"/>
      <c r="V54" s="26">
        <f t="shared" si="9"/>
        <v>0</v>
      </c>
      <c r="W54" s="23"/>
      <c r="X54" s="26">
        <f t="shared" si="10"/>
        <v>0</v>
      </c>
      <c r="Y54" s="27"/>
      <c r="Z54" s="26">
        <f t="shared" si="11"/>
        <v>0</v>
      </c>
      <c r="AA54" s="27"/>
      <c r="AB54" s="26">
        <f t="shared" si="4"/>
        <v>1454.4</v>
      </c>
    </row>
    <row r="55" spans="1:59" ht="32.4" x14ac:dyDescent="0.55000000000000004">
      <c r="A55" s="29" t="s">
        <v>62</v>
      </c>
      <c r="B55" s="18" t="s">
        <v>154</v>
      </c>
      <c r="C55" s="19">
        <v>44606</v>
      </c>
      <c r="D55" s="20" t="s">
        <v>155</v>
      </c>
      <c r="E55" s="20" t="s">
        <v>116</v>
      </c>
      <c r="F55" s="5">
        <v>1212</v>
      </c>
      <c r="G55" s="30">
        <v>1.8333333333333333</v>
      </c>
      <c r="H55" s="22">
        <v>0.29166666666666669</v>
      </c>
      <c r="I55" s="22">
        <v>0.45833333333333331</v>
      </c>
      <c r="J55" s="22">
        <v>0.5083333333333333</v>
      </c>
      <c r="K55" s="22">
        <v>0.70833333333333337</v>
      </c>
      <c r="L55" s="22"/>
      <c r="M55" s="5">
        <v>242.4</v>
      </c>
      <c r="N55" s="23"/>
      <c r="O55" s="23"/>
      <c r="P55" s="23"/>
      <c r="Q55" s="23"/>
      <c r="R55" s="23"/>
      <c r="S55" s="24">
        <f t="shared" si="12"/>
        <v>0</v>
      </c>
      <c r="T55" s="25">
        <f ca="1">(S55/#REF!)*T$14</f>
        <v>0</v>
      </c>
      <c r="U55" s="23"/>
      <c r="V55" s="26">
        <f t="shared" si="9"/>
        <v>0</v>
      </c>
      <c r="W55" s="23"/>
      <c r="X55" s="26">
        <f t="shared" si="10"/>
        <v>0</v>
      </c>
      <c r="Y55" s="27"/>
      <c r="Z55" s="26">
        <f t="shared" si="11"/>
        <v>0</v>
      </c>
      <c r="AA55" s="27"/>
      <c r="AB55" s="26">
        <f t="shared" si="4"/>
        <v>1454.4</v>
      </c>
    </row>
    <row r="56" spans="1:59" ht="32.4" x14ac:dyDescent="0.55000000000000004">
      <c r="A56" s="29" t="s">
        <v>62</v>
      </c>
      <c r="B56" s="18" t="s">
        <v>156</v>
      </c>
      <c r="C56" s="19">
        <v>44606</v>
      </c>
      <c r="D56" s="20" t="s">
        <v>157</v>
      </c>
      <c r="E56" s="20" t="s">
        <v>116</v>
      </c>
      <c r="F56" s="5">
        <v>1212</v>
      </c>
      <c r="G56" s="30">
        <v>1.8333333333333333</v>
      </c>
      <c r="H56" s="22">
        <v>0.29166666666666669</v>
      </c>
      <c r="I56" s="22">
        <v>0.45833333333333331</v>
      </c>
      <c r="J56" s="22">
        <v>0.5083333333333333</v>
      </c>
      <c r="K56" s="22">
        <v>0.70833333333333337</v>
      </c>
      <c r="L56" s="22"/>
      <c r="M56" s="5">
        <v>242.4</v>
      </c>
      <c r="N56" s="23"/>
      <c r="O56" s="23"/>
      <c r="P56" s="23"/>
      <c r="Q56" s="23"/>
      <c r="R56" s="23"/>
      <c r="S56" s="24">
        <f t="shared" si="12"/>
        <v>0</v>
      </c>
      <c r="T56" s="25">
        <f ca="1">(S56/#REF!)*T$14</f>
        <v>0</v>
      </c>
      <c r="U56" s="23"/>
      <c r="V56" s="26">
        <f t="shared" si="9"/>
        <v>0</v>
      </c>
      <c r="W56" s="23"/>
      <c r="X56" s="26">
        <f t="shared" si="10"/>
        <v>0</v>
      </c>
      <c r="Y56" s="27"/>
      <c r="Z56" s="26">
        <f t="shared" si="11"/>
        <v>0</v>
      </c>
      <c r="AA56" s="27"/>
      <c r="AB56" s="26">
        <f t="shared" si="4"/>
        <v>1454.4</v>
      </c>
    </row>
    <row r="57" spans="1:59" ht="32.4" x14ac:dyDescent="0.55000000000000004">
      <c r="A57" s="29" t="s">
        <v>30</v>
      </c>
      <c r="B57" s="18" t="s">
        <v>31</v>
      </c>
      <c r="C57" s="19">
        <v>44357</v>
      </c>
      <c r="D57" s="20" t="s">
        <v>32</v>
      </c>
      <c r="E57" s="20" t="s">
        <v>33</v>
      </c>
      <c r="F57" s="5">
        <v>2200</v>
      </c>
      <c r="G57" s="21">
        <v>1.8333333333333333</v>
      </c>
      <c r="H57" s="22">
        <v>0.33333333333333331</v>
      </c>
      <c r="I57" s="22">
        <v>0.5</v>
      </c>
      <c r="J57" s="22">
        <v>0.54999999999999993</v>
      </c>
      <c r="K57" s="22">
        <v>0.75</v>
      </c>
      <c r="L57" s="22"/>
      <c r="M57" s="5">
        <v>242.4</v>
      </c>
      <c r="N57" s="23"/>
      <c r="O57" s="23"/>
      <c r="P57" s="23"/>
      <c r="Q57" s="23"/>
      <c r="R57" s="23"/>
      <c r="S57" s="24">
        <f t="shared" si="12"/>
        <v>0</v>
      </c>
      <c r="T57" s="25">
        <f ca="1">(S57/#REF!)*T$14</f>
        <v>0</v>
      </c>
      <c r="U57" s="23"/>
      <c r="V57" s="26">
        <f t="shared" si="9"/>
        <v>0</v>
      </c>
      <c r="W57" s="23"/>
      <c r="X57" s="26">
        <f t="shared" si="10"/>
        <v>0</v>
      </c>
      <c r="Y57" s="27"/>
      <c r="Z57" s="26">
        <f t="shared" si="11"/>
        <v>0</v>
      </c>
      <c r="AA57" s="27"/>
      <c r="AB57" s="26">
        <f t="shared" si="4"/>
        <v>2442.4</v>
      </c>
    </row>
    <row r="58" spans="1:59" ht="32.4" x14ac:dyDescent="0.55000000000000004">
      <c r="A58" s="29" t="s">
        <v>85</v>
      </c>
      <c r="B58" s="18" t="s">
        <v>86</v>
      </c>
      <c r="C58" s="19">
        <v>44397</v>
      </c>
      <c r="D58" s="20" t="s">
        <v>87</v>
      </c>
      <c r="E58" s="20" t="s">
        <v>88</v>
      </c>
      <c r="F58" s="5">
        <v>2200</v>
      </c>
      <c r="G58" s="30">
        <v>1.8333333333333333</v>
      </c>
      <c r="H58" s="22">
        <v>0.27083333333333331</v>
      </c>
      <c r="I58" s="22">
        <v>0.45833333333333331</v>
      </c>
      <c r="J58" s="22">
        <v>0.5083333333333333</v>
      </c>
      <c r="K58" s="22">
        <v>0.6875</v>
      </c>
      <c r="L58" s="22"/>
      <c r="M58" s="5">
        <v>242.4</v>
      </c>
      <c r="N58" s="23"/>
      <c r="O58" s="23"/>
      <c r="P58" s="23"/>
      <c r="Q58" s="23"/>
      <c r="R58" s="23"/>
      <c r="S58" s="24">
        <f t="shared" si="12"/>
        <v>0</v>
      </c>
      <c r="T58" s="25">
        <f ca="1">(S58/#REF!)*T$14</f>
        <v>0</v>
      </c>
      <c r="U58" s="23"/>
      <c r="V58" s="26">
        <f t="shared" si="9"/>
        <v>0</v>
      </c>
      <c r="W58" s="23"/>
      <c r="X58" s="26">
        <f t="shared" si="10"/>
        <v>0</v>
      </c>
      <c r="Y58" s="27"/>
      <c r="Z58" s="26">
        <f t="shared" si="11"/>
        <v>0</v>
      </c>
      <c r="AA58" s="27"/>
      <c r="AB58" s="26">
        <f t="shared" si="4"/>
        <v>2442.4</v>
      </c>
    </row>
    <row r="59" spans="1:59" ht="32.4" x14ac:dyDescent="0.55000000000000004">
      <c r="A59" s="4"/>
      <c r="B59" s="37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</row>
    <row r="60" spans="1:59" s="4" customFormat="1" ht="66.75" customHeight="1" x14ac:dyDescent="0.55000000000000004">
      <c r="A60" s="6" t="s">
        <v>182</v>
      </c>
      <c r="B60" s="88" t="s">
        <v>0</v>
      </c>
      <c r="C60" s="88" t="s">
        <v>183</v>
      </c>
      <c r="D60" s="7" t="s">
        <v>184</v>
      </c>
      <c r="E60" s="7" t="s">
        <v>186</v>
      </c>
      <c r="F60" s="89" t="s">
        <v>187</v>
      </c>
      <c r="G60" s="7" t="s">
        <v>111</v>
      </c>
      <c r="H60" s="92" t="s">
        <v>112</v>
      </c>
      <c r="I60" s="93"/>
      <c r="J60" s="7" t="s">
        <v>113</v>
      </c>
      <c r="K60" s="9" t="s">
        <v>188</v>
      </c>
      <c r="L60" s="7" t="s">
        <v>189</v>
      </c>
      <c r="M60" s="87" t="s">
        <v>185</v>
      </c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</row>
    <row r="61" spans="1:59" ht="32.4" x14ac:dyDescent="0.55000000000000004">
      <c r="A61" s="29" t="s">
        <v>177</v>
      </c>
      <c r="B61" s="91" t="s">
        <v>180</v>
      </c>
      <c r="C61" s="19">
        <v>44617</v>
      </c>
      <c r="D61" s="20" t="s">
        <v>178</v>
      </c>
      <c r="E61" s="20" t="s">
        <v>91</v>
      </c>
      <c r="F61" s="5">
        <v>81.92</v>
      </c>
      <c r="G61" s="22">
        <v>0.29166666666666669</v>
      </c>
      <c r="H61" s="22">
        <v>0.5</v>
      </c>
      <c r="I61" s="22">
        <v>0.54999999999999993</v>
      </c>
      <c r="J61" s="22">
        <v>0.70833333333333337</v>
      </c>
      <c r="K61" s="90" t="s">
        <v>190</v>
      </c>
      <c r="L61" s="38">
        <v>20</v>
      </c>
      <c r="M61" s="5">
        <v>242.4</v>
      </c>
      <c r="AB61" s="2"/>
      <c r="AC61" s="2"/>
      <c r="BF61" s="1"/>
      <c r="BG61" s="1"/>
    </row>
    <row r="62" spans="1:59" ht="32.4" x14ac:dyDescent="0.55000000000000004">
      <c r="A62" s="29" t="s">
        <v>177</v>
      </c>
      <c r="B62" s="91" t="s">
        <v>181</v>
      </c>
      <c r="C62" s="19">
        <v>44617</v>
      </c>
      <c r="D62" s="20" t="s">
        <v>179</v>
      </c>
      <c r="E62" s="20" t="s">
        <v>91</v>
      </c>
      <c r="F62" s="5">
        <v>81.92</v>
      </c>
      <c r="G62" s="22">
        <v>0.29166666666666669</v>
      </c>
      <c r="H62" s="22">
        <v>0.5</v>
      </c>
      <c r="I62" s="22">
        <v>0.54999999999999993</v>
      </c>
      <c r="J62" s="22">
        <v>0.70833333333333337</v>
      </c>
      <c r="K62" s="90" t="s">
        <v>190</v>
      </c>
      <c r="L62" s="38">
        <v>20</v>
      </c>
      <c r="M62" s="5">
        <v>242.4</v>
      </c>
      <c r="AB62" s="2"/>
      <c r="AC62" s="2"/>
      <c r="BF62" s="1"/>
      <c r="BG62" s="1"/>
    </row>
    <row r="63" spans="1:59" ht="32.4" x14ac:dyDescent="0.55000000000000004">
      <c r="A63" s="4"/>
      <c r="B63" s="37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</row>
    <row r="64" spans="1:59" ht="32.4" x14ac:dyDescent="0.55000000000000004">
      <c r="A64" s="4"/>
      <c r="B64" s="37"/>
      <c r="C64" s="4"/>
      <c r="D64" s="4"/>
      <c r="E64" s="4"/>
      <c r="F64" s="4"/>
      <c r="G64" s="4"/>
      <c r="H64" s="4"/>
      <c r="I64" s="4"/>
      <c r="J64" s="4"/>
      <c r="K64" s="4"/>
      <c r="L64" s="4"/>
    </row>
    <row r="65" spans="1:28" ht="32.4" x14ac:dyDescent="0.55000000000000004">
      <c r="A65" s="4"/>
      <c r="B65" s="37"/>
      <c r="C65" s="4"/>
      <c r="D65" s="4"/>
      <c r="E65" s="4"/>
      <c r="F65" s="4"/>
      <c r="G65" s="4"/>
      <c r="H65" s="4"/>
      <c r="I65" s="4"/>
      <c r="J65" s="4"/>
      <c r="K65" s="4"/>
      <c r="L65" s="4"/>
    </row>
    <row r="66" spans="1:28" ht="32.4" x14ac:dyDescent="0.55000000000000004">
      <c r="A66" s="4"/>
      <c r="B66" s="37"/>
      <c r="C66" s="4"/>
      <c r="D66" s="4"/>
      <c r="E66" s="4"/>
      <c r="F66" s="4"/>
      <c r="G66" s="4"/>
      <c r="H66" s="4"/>
      <c r="I66" s="4"/>
      <c r="J66" s="4"/>
      <c r="K66" s="4"/>
      <c r="L66" s="4"/>
    </row>
    <row r="67" spans="1:28" ht="32.4" x14ac:dyDescent="0.55000000000000004">
      <c r="A67" s="4"/>
      <c r="B67" s="37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</row>
    <row r="68" spans="1:28" ht="32.4" x14ac:dyDescent="0.55000000000000004">
      <c r="A68" s="4"/>
      <c r="B68" s="37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8" t="s">
        <v>191</v>
      </c>
      <c r="Q68" s="48"/>
      <c r="R68" s="49"/>
      <c r="U68" s="4"/>
      <c r="V68" s="4"/>
      <c r="W68" s="4"/>
      <c r="X68" s="4"/>
      <c r="Y68" s="4"/>
      <c r="Z68" s="4"/>
      <c r="AA68" s="4"/>
      <c r="AB68" s="4"/>
    </row>
    <row r="69" spans="1:28" ht="32.4" x14ac:dyDescent="0.55000000000000004"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</row>
    <row r="70" spans="1:28" ht="32.4" x14ac:dyDescent="0.55000000000000004">
      <c r="O70" s="4"/>
      <c r="P70" s="4"/>
      <c r="Q70" s="4"/>
      <c r="R70" s="4"/>
      <c r="S70" s="4"/>
      <c r="W70" s="50"/>
      <c r="X70" s="51"/>
      <c r="Y70" s="51"/>
      <c r="Z70" s="4"/>
      <c r="AA70" s="4"/>
      <c r="AB70" s="4"/>
    </row>
    <row r="71" spans="1:28" ht="46.2" x14ac:dyDescent="0.8">
      <c r="O71" s="4"/>
      <c r="P71" s="4"/>
      <c r="Q71" s="4"/>
      <c r="R71" s="4"/>
      <c r="S71" s="52"/>
      <c r="T71" s="53"/>
      <c r="U71" s="54"/>
      <c r="V71" s="55"/>
      <c r="W71" s="56"/>
      <c r="X71" s="57"/>
      <c r="Y71" s="57"/>
      <c r="Z71" s="52"/>
      <c r="AA71" s="52"/>
      <c r="AB71" s="52"/>
    </row>
    <row r="72" spans="1:28" ht="46.2" x14ac:dyDescent="0.8">
      <c r="O72" s="4"/>
      <c r="P72" s="4"/>
      <c r="Q72" s="4"/>
      <c r="R72" s="4"/>
      <c r="S72" s="52"/>
      <c r="T72" s="52"/>
      <c r="U72" s="52"/>
      <c r="V72" s="53"/>
      <c r="W72" s="53"/>
      <c r="X72" s="53"/>
      <c r="Y72" s="53"/>
      <c r="Z72" s="52"/>
      <c r="AA72" s="52"/>
      <c r="AB72" s="52"/>
    </row>
    <row r="73" spans="1:28" ht="46.2" x14ac:dyDescent="0.8">
      <c r="O73" s="4"/>
      <c r="P73" s="4"/>
      <c r="Q73" s="4"/>
      <c r="R73" s="4"/>
      <c r="S73" s="52"/>
      <c r="T73" s="52"/>
      <c r="U73" s="52"/>
      <c r="V73" s="52"/>
      <c r="W73" s="52"/>
      <c r="X73" s="52"/>
      <c r="Y73" s="52"/>
      <c r="Z73" s="52"/>
      <c r="AA73" s="52"/>
      <c r="AB73" s="52"/>
    </row>
    <row r="74" spans="1:28" ht="32.4" x14ac:dyDescent="0.55000000000000004">
      <c r="O74" s="4"/>
      <c r="P74" s="48"/>
      <c r="Q74" s="48"/>
      <c r="R74" s="48"/>
      <c r="S74" s="4"/>
      <c r="T74" s="4"/>
      <c r="U74" s="4"/>
      <c r="V74" s="4"/>
      <c r="W74" s="4"/>
      <c r="X74" s="4"/>
      <c r="Y74" s="51"/>
      <c r="Z74" s="4"/>
      <c r="AA74" s="4"/>
      <c r="AB74" s="4"/>
    </row>
    <row r="75" spans="1:28" ht="32.4" x14ac:dyDescent="0.55000000000000004">
      <c r="O75" s="4"/>
      <c r="P75" s="4"/>
      <c r="Q75" s="4"/>
      <c r="R75" s="58"/>
      <c r="S75" s="4"/>
      <c r="T75" s="4"/>
      <c r="U75" s="4"/>
      <c r="V75" s="4"/>
      <c r="W75" s="4"/>
      <c r="X75" s="4"/>
      <c r="Y75" s="4"/>
      <c r="Z75" s="4"/>
      <c r="AA75" s="4"/>
      <c r="AB75" s="4"/>
    </row>
    <row r="76" spans="1:28" ht="46.2" x14ac:dyDescent="0.8">
      <c r="O76" s="4"/>
      <c r="P76" s="4"/>
      <c r="Q76" s="52"/>
      <c r="R76" s="52"/>
      <c r="S76" s="4"/>
      <c r="T76" s="4"/>
      <c r="U76" s="4"/>
      <c r="V76" s="4"/>
      <c r="W76" s="4"/>
      <c r="X76" s="4"/>
      <c r="Y76" s="4"/>
      <c r="Z76" s="4"/>
      <c r="AA76" s="4"/>
      <c r="AB76" s="4"/>
    </row>
    <row r="77" spans="1:28" ht="32.4" x14ac:dyDescent="0.55000000000000004">
      <c r="O77" s="4"/>
      <c r="P77" s="4"/>
      <c r="Q77" s="4"/>
      <c r="R77" s="4"/>
    </row>
  </sheetData>
  <sortState xmlns:xlrd2="http://schemas.microsoft.com/office/spreadsheetml/2017/richdata2" ref="A8:AC58">
    <sortCondition ref="A8:A58"/>
  </sortState>
  <mergeCells count="3">
    <mergeCell ref="I7:J7"/>
    <mergeCell ref="A6:J6"/>
    <mergeCell ref="H60:I60"/>
  </mergeCells>
  <conditionalFormatting sqref="D45 D27:D28 D30:D38 D23:D25 D7:D21">
    <cfRule type="duplicateValues" dxfId="4" priority="7"/>
  </conditionalFormatting>
  <conditionalFormatting sqref="D46">
    <cfRule type="duplicateValues" dxfId="3" priority="6"/>
  </conditionalFormatting>
  <conditionalFormatting sqref="D47">
    <cfRule type="duplicateValues" dxfId="2" priority="5" stopIfTrue="1"/>
  </conditionalFormatting>
  <conditionalFormatting sqref="D48:D57">
    <cfRule type="duplicateValues" dxfId="1" priority="8" stopIfTrue="1"/>
  </conditionalFormatting>
  <conditionalFormatting sqref="D22">
    <cfRule type="duplicateValues" dxfId="0" priority="3"/>
  </conditionalFormatting>
  <pageMargins left="0.23622047244094491" right="0.23622047244094491" top="0" bottom="0.35433070866141736" header="0" footer="0.31496062992125984"/>
  <pageSetup paperSize="9" scale="10" fitToHeight="0" orientation="landscape" r:id="rId1"/>
  <colBreaks count="1" manualBreakCount="1">
    <brk id="16" max="15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Gestão </vt:lpstr>
      <vt:lpstr>'Gestão 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Fabio Buffalo</cp:lastModifiedBy>
  <cp:lastPrinted>2021-12-28T19:15:35Z</cp:lastPrinted>
  <dcterms:created xsi:type="dcterms:W3CDTF">2021-10-04T11:47:02Z</dcterms:created>
  <dcterms:modified xsi:type="dcterms:W3CDTF">2023-01-04T04:41:53Z</dcterms:modified>
</cp:coreProperties>
</file>