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928732E0-332F-43ED-ABAC-3BAF43027271}" xr6:coauthVersionLast="47" xr6:coauthVersionMax="47" xr10:uidLastSave="{00000000-0000-0000-0000-000000000000}"/>
  <bookViews>
    <workbookView xWindow="-108" yWindow="-108" windowWidth="23256" windowHeight="12576" xr2:uid="{5F9D2954-C3BD-4E04-864B-537F4170413D}"/>
  </bookViews>
  <sheets>
    <sheet name="Gestão " sheetId="1" r:id="rId1"/>
  </sheets>
  <definedNames>
    <definedName name="_xlnm.Print_Area" localSheetId="0">'Gestão '!$A$1:$AI$157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X30" i="1" s="1"/>
  <c r="V30" i="1"/>
  <c r="S31" i="1"/>
  <c r="X31" i="1" s="1"/>
  <c r="V31" i="1"/>
  <c r="S32" i="1"/>
  <c r="Z32" i="1" s="1"/>
  <c r="V32" i="1"/>
  <c r="AB37" i="1"/>
  <c r="AB10" i="1"/>
  <c r="AB11" i="1"/>
  <c r="AB12" i="1"/>
  <c r="AB13" i="1"/>
  <c r="AB14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30" i="1"/>
  <c r="AB32" i="1"/>
  <c r="AB33" i="1"/>
  <c r="AB34" i="1"/>
  <c r="AB35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8" i="1"/>
  <c r="S18" i="1"/>
  <c r="V18" i="1"/>
  <c r="S23" i="1"/>
  <c r="Z23" i="1" s="1"/>
  <c r="V23" i="1"/>
  <c r="S24" i="1"/>
  <c r="X24" i="1" s="1"/>
  <c r="V24" i="1"/>
  <c r="O38" i="1"/>
  <c r="S38" i="1" s="1"/>
  <c r="V38" i="1"/>
  <c r="S13" i="1"/>
  <c r="V13" i="1"/>
  <c r="S52" i="1"/>
  <c r="Z52" i="1" s="1"/>
  <c r="V52" i="1"/>
  <c r="S53" i="1"/>
  <c r="X53" i="1" s="1"/>
  <c r="V53" i="1"/>
  <c r="S37" i="1"/>
  <c r="X37" i="1" s="1"/>
  <c r="V37" i="1"/>
  <c r="S25" i="1"/>
  <c r="V25" i="1"/>
  <c r="V43" i="1"/>
  <c r="S43" i="1"/>
  <c r="Z43" i="1" s="1"/>
  <c r="S28" i="1"/>
  <c r="X28" i="1" s="1"/>
  <c r="V28" i="1"/>
  <c r="S44" i="1"/>
  <c r="X44" i="1" s="1"/>
  <c r="S21" i="1"/>
  <c r="X21" i="1" s="1"/>
  <c r="V21" i="1"/>
  <c r="S22" i="1"/>
  <c r="X22" i="1" s="1"/>
  <c r="V22" i="1"/>
  <c r="V14" i="1"/>
  <c r="S14" i="1"/>
  <c r="X14" i="1" s="1"/>
  <c r="V20" i="1"/>
  <c r="S20" i="1"/>
  <c r="Z20" i="1" s="1"/>
  <c r="V19" i="1"/>
  <c r="S19" i="1"/>
  <c r="Z19" i="1" s="1"/>
  <c r="V55" i="1"/>
  <c r="S55" i="1"/>
  <c r="Z55" i="1" s="1"/>
  <c r="V51" i="1"/>
  <c r="S51" i="1"/>
  <c r="Z51" i="1" s="1"/>
  <c r="V50" i="1"/>
  <c r="S50" i="1"/>
  <c r="Z50" i="1" s="1"/>
  <c r="V49" i="1"/>
  <c r="S49" i="1"/>
  <c r="Z49" i="1" s="1"/>
  <c r="V48" i="1"/>
  <c r="S48" i="1"/>
  <c r="Z48" i="1" s="1"/>
  <c r="V47" i="1"/>
  <c r="S47" i="1"/>
  <c r="Z47" i="1" s="1"/>
  <c r="V46" i="1"/>
  <c r="S46" i="1"/>
  <c r="Z46" i="1" s="1"/>
  <c r="V45" i="1"/>
  <c r="S45" i="1"/>
  <c r="Z45" i="1" s="1"/>
  <c r="V44" i="1"/>
  <c r="V42" i="1"/>
  <c r="S42" i="1"/>
  <c r="Z42" i="1" s="1"/>
  <c r="V41" i="1"/>
  <c r="S41" i="1"/>
  <c r="Z41" i="1" s="1"/>
  <c r="V40" i="1"/>
  <c r="S40" i="1"/>
  <c r="Z40" i="1" s="1"/>
  <c r="V29" i="1"/>
  <c r="O29" i="1"/>
  <c r="AB29" i="1" s="1"/>
  <c r="V36" i="1"/>
  <c r="O36" i="1"/>
  <c r="AB36" i="1" s="1"/>
  <c r="V17" i="1"/>
  <c r="S17" i="1"/>
  <c r="Z17" i="1" s="1"/>
  <c r="P16" i="1"/>
  <c r="V16" i="1" s="1"/>
  <c r="P15" i="1"/>
  <c r="V15" i="1" s="1"/>
  <c r="V27" i="1"/>
  <c r="S27" i="1"/>
  <c r="Z27" i="1" s="1"/>
  <c r="V26" i="1"/>
  <c r="S26" i="1"/>
  <c r="Z26" i="1" s="1"/>
  <c r="Z31" i="1" l="1"/>
  <c r="Z30" i="1"/>
  <c r="X32" i="1"/>
  <c r="AB15" i="1"/>
  <c r="X23" i="1"/>
  <c r="AB16" i="1"/>
  <c r="AB38" i="1"/>
  <c r="Z24" i="1"/>
  <c r="Z18" i="1"/>
  <c r="X18" i="1"/>
  <c r="Z38" i="1"/>
  <c r="X38" i="1"/>
  <c r="Z13" i="1"/>
  <c r="X13" i="1"/>
  <c r="Z37" i="1"/>
  <c r="Z53" i="1"/>
  <c r="X52" i="1"/>
  <c r="Z25" i="1"/>
  <c r="X25" i="1"/>
  <c r="Z44" i="1"/>
  <c r="X42" i="1"/>
  <c r="X43" i="1"/>
  <c r="Z28" i="1"/>
  <c r="Z22" i="1"/>
  <c r="Z21" i="1"/>
  <c r="S16" i="1"/>
  <c r="Z16" i="1" s="1"/>
  <c r="X45" i="1"/>
  <c r="X41" i="1"/>
  <c r="Z14" i="1"/>
  <c r="X26" i="1"/>
  <c r="X49" i="1"/>
  <c r="X50" i="1"/>
  <c r="S15" i="1"/>
  <c r="X46" i="1"/>
  <c r="X17" i="1"/>
  <c r="X19" i="1"/>
  <c r="X27" i="1"/>
  <c r="S36" i="1"/>
  <c r="S29" i="1"/>
  <c r="X47" i="1"/>
  <c r="X51" i="1"/>
  <c r="X20" i="1"/>
  <c r="X40" i="1"/>
  <c r="X48" i="1"/>
  <c r="X55" i="1"/>
  <c r="X16" i="1" l="1"/>
  <c r="Z15" i="1"/>
  <c r="X15" i="1"/>
  <c r="X29" i="1"/>
  <c r="Z29" i="1"/>
  <c r="X36" i="1"/>
  <c r="Z36" i="1"/>
  <c r="V39" i="1"/>
  <c r="S8" i="1"/>
  <c r="S10" i="1"/>
  <c r="V35" i="1"/>
  <c r="V9" i="1"/>
  <c r="S33" i="1"/>
  <c r="S12" i="1"/>
  <c r="V34" i="1"/>
  <c r="V12" i="1" l="1"/>
  <c r="V33" i="1"/>
  <c r="S35" i="1"/>
  <c r="X35" i="1" s="1"/>
  <c r="Z12" i="1"/>
  <c r="X12" i="1"/>
  <c r="X33" i="1"/>
  <c r="Z33" i="1"/>
  <c r="X10" i="1"/>
  <c r="Z10" i="1"/>
  <c r="X8" i="1"/>
  <c r="Z8" i="1"/>
  <c r="V54" i="1"/>
  <c r="S9" i="1"/>
  <c r="S39" i="1"/>
  <c r="S54" i="1"/>
  <c r="AB9" i="1"/>
  <c r="V8" i="1"/>
  <c r="V10" i="1"/>
  <c r="S34" i="1"/>
  <c r="S11" i="1"/>
  <c r="V11" i="1"/>
  <c r="Z35" i="1" l="1"/>
  <c r="X54" i="1"/>
  <c r="Z54" i="1"/>
  <c r="Z11" i="1"/>
  <c r="X11" i="1"/>
  <c r="Z9" i="1"/>
  <c r="X9" i="1"/>
  <c r="X34" i="1"/>
  <c r="Z34" i="1"/>
  <c r="X39" i="1"/>
  <c r="Z39" i="1"/>
  <c r="T35" i="1"/>
  <c r="T53" i="1"/>
  <c r="T43" i="1"/>
  <c r="T11" i="1"/>
  <c r="T10" i="1"/>
  <c r="T21" i="1"/>
  <c r="T45" i="1"/>
  <c r="T13" i="1"/>
  <c r="T24" i="1"/>
  <c r="T52" i="1"/>
  <c r="T22" i="1"/>
  <c r="T48" i="1"/>
  <c r="T8" i="1"/>
  <c r="T29" i="1"/>
  <c r="T30" i="1"/>
  <c r="T31" i="1"/>
  <c r="T15" i="1"/>
  <c r="T55" i="1"/>
  <c r="T23" i="1"/>
  <c r="T49" i="1"/>
  <c r="T51" i="1"/>
  <c r="T25" i="1"/>
  <c r="T18" i="1"/>
  <c r="T34" i="1"/>
  <c r="T38" i="1"/>
  <c r="T50" i="1"/>
  <c r="T47" i="1"/>
  <c r="T28" i="1"/>
  <c r="T32" i="1"/>
  <c r="T37" i="1"/>
  <c r="T9" i="1"/>
  <c r="T27" i="1"/>
  <c r="T20" i="1"/>
  <c r="T44" i="1"/>
  <c r="T36" i="1"/>
  <c r="T46" i="1"/>
  <c r="T19" i="1"/>
  <c r="T41" i="1"/>
  <c r="T40" i="1"/>
  <c r="T42" i="1"/>
  <c r="T54" i="1"/>
  <c r="T16" i="1"/>
  <c r="T39" i="1"/>
  <c r="T33" i="1"/>
  <c r="T17" i="1"/>
  <c r="T26" i="1"/>
  <c r="T14" i="1"/>
  <c r="T12" i="1"/>
</calcChain>
</file>

<file path=xl/sharedStrings.xml><?xml version="1.0" encoding="utf-8"?>
<sst xmlns="http://schemas.openxmlformats.org/spreadsheetml/2006/main" count="314" uniqueCount="201">
  <si>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</si>
  <si>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</si>
  <si>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</si>
  <si>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</si>
  <si>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</si>
  <si>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</si>
  <si>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</si>
  <si>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</si>
  <si>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</si>
  <si>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</si>
  <si>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</si>
  <si>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</si>
  <si>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</si>
  <si>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</si>
  <si>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</si>
  <si>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</si>
  <si>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</si>
  <si>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</si>
  <si>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</si>
  <si>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</si>
  <si>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</si>
  <si>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</si>
  <si>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</si>
  <si>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</si>
  <si>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</si>
  <si>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</si>
  <si>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</si>
  <si>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</si>
  <si>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</si>
  <si>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</si>
  <si>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</si>
  <si>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</si>
  <si>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</si>
  <si>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</si>
  <si>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</si>
  <si>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</si>
  <si>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</si>
  <si>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</si>
  <si>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</si>
  <si>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</si>
  <si>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</si>
  <si>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</si>
  <si>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</si>
  <si>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</si>
  <si>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</si>
  <si>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</si>
  <si>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</si>
  <si>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</si>
  <si>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</si>
  <si>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</si>
  <si>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</si>
  <si>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</si>
  <si>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</si>
  <si>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</si>
  <si>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</si>
  <si>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</si>
  <si>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</si>
  <si>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</si>
  <si>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</si>
  <si>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</si>
  <si>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</si>
  <si>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</si>
  <si>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</si>
  <si>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</si>
  <si>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</si>
  <si>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</si>
  <si>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</si>
  <si>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</si>
  <si>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</si>
  <si>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</si>
  <si>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</si>
  <si>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</si>
  <si>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</si>
  <si>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</si>
  <si>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</si>
  <si>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</si>
  <si>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</si>
  <si>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</si>
  <si>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</si>
  <si>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</si>
  <si>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</si>
  <si>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</si>
  <si>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</si>
  <si>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</si>
  <si>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</si>
  <si>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</si>
  <si>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</si>
  <si>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TÉCNICO(A) DE ENFERMAGEM</t>
  </si>
  <si>
    <t>015.411.411-13</t>
  </si>
  <si>
    <t>Ricardo Morais Souza</t>
  </si>
  <si>
    <t xml:space="preserve">Etiene Carla Miranda </t>
  </si>
  <si>
    <t>COORDENADORA(O) DE ENFERMAGEM NEFRO</t>
  </si>
  <si>
    <t>101.078.718-74</t>
  </si>
  <si>
    <t xml:space="preserve">Silvia Elena Lima Ramos dos Santos 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</si>
  <si>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</si>
  <si>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</si>
  <si>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</si>
  <si>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</si>
  <si>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</si>
  <si>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</si>
  <si>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</si>
  <si>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</si>
  <si>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</si>
  <si>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</si>
  <si>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</si>
  <si>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</si>
  <si>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</si>
  <si>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</si>
  <si>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</si>
  <si>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</si>
  <si>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</si>
  <si>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</si>
  <si>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</si>
  <si>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</si>
  <si>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</si>
  <si>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</si>
  <si>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</si>
  <si>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</si>
  <si>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</si>
  <si>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</si>
  <si>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</si>
  <si>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</si>
  <si>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</si>
  <si>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</si>
  <si>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</si>
  <si>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</si>
  <si>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</si>
  <si>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</si>
  <si>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</si>
  <si>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</si>
  <si>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</si>
  <si>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</si>
  <si>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</si>
  <si>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</si>
  <si>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Thamara Mazue Gonçalves </t>
  </si>
  <si>
    <t xml:space="preserve">Eliene Silva Cardoso </t>
  </si>
  <si>
    <t xml:space="preserve">Danielle Paula da Silva </t>
  </si>
  <si>
    <t>052.545.801-86</t>
  </si>
  <si>
    <t>004.266.533-78</t>
  </si>
  <si>
    <t>040.484.981-42</t>
  </si>
  <si>
    <t xml:space="preserve">Saída (Sabados) </t>
  </si>
  <si>
    <t>037.179.991-09</t>
  </si>
  <si>
    <t>847.458.861-87</t>
  </si>
  <si>
    <t xml:space="preserve">Lismalda Conceição dos Santos 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</si>
  <si>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</si>
  <si>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</si>
  <si>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</si>
  <si>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</si>
  <si>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</si>
  <si>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</si>
  <si>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</si>
  <si>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</si>
  <si>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</si>
  <si>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848.369.891-91</t>
  </si>
  <si>
    <t>02/02/2022</t>
  </si>
  <si>
    <t>Bianca Aparecida de Souza</t>
  </si>
  <si>
    <t>012.554.314-07</t>
  </si>
  <si>
    <t>03/02/2022</t>
  </si>
  <si>
    <t>Silvia Aparecida Costa</t>
  </si>
  <si>
    <t>12x36</t>
  </si>
  <si>
    <t>863.482.211-72</t>
  </si>
  <si>
    <t>07/02/2022</t>
  </si>
  <si>
    <t xml:space="preserve">Adriana Ribeiro da Silva Ferreira </t>
  </si>
  <si>
    <t>ENFERMEIRA CCIH</t>
  </si>
  <si>
    <t xml:space="preserve">GRATIFICAÇÃO DE CCIH 10% 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</si>
  <si>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</si>
  <si>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</si>
  <si>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</si>
  <si>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</si>
  <si>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</si>
  <si>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</si>
  <si>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</si>
  <si>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</si>
  <si>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 xml:space="preserve">Dias </t>
  </si>
  <si>
    <t>Quirinópolis, 25 de Feveireiro de 2022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</si>
  <si>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</si>
  <si>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</si>
  <si>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</si>
  <si>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</si>
  <si>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</si>
  <si>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</si>
  <si>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07:OO</t>
  </si>
  <si>
    <t>SAÍDA</t>
  </si>
  <si>
    <t>18 DIAS</t>
  </si>
  <si>
    <t>973.402.001-34</t>
  </si>
  <si>
    <t>19/04/2022</t>
  </si>
  <si>
    <t xml:space="preserve">José Carlos Freitas Coimbra </t>
  </si>
  <si>
    <t>MAQUEIRO</t>
  </si>
  <si>
    <t>001.239.951-59</t>
  </si>
  <si>
    <t>Pollyana Alves de Freitas Lino</t>
  </si>
  <si>
    <t>TÉCNICO(A) DE ENFERMAGEM 12x36</t>
  </si>
  <si>
    <t xml:space="preserve">03 DIAS </t>
  </si>
  <si>
    <t>705.251.271-86</t>
  </si>
  <si>
    <t xml:space="preserve">Fernanda Eloize de Lima Guimaraes </t>
  </si>
  <si>
    <t xml:space="preserve">04 DIAS </t>
  </si>
  <si>
    <t>042.283.811-03</t>
  </si>
  <si>
    <t xml:space="preserve">Karenyna de Freitas Fonseca </t>
  </si>
  <si>
    <t>01 DIA</t>
  </si>
  <si>
    <t>Dias trabalhados</t>
  </si>
  <si>
    <t>026.701.361-25</t>
  </si>
  <si>
    <t xml:space="preserve">Xenia de Jesus Costa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</si>
</sst>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0" fontId="5" fillId="7" borderId="6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6" fillId="0" borderId="0" xfId="0" applyFont="1" applyAlignment="1">
      <alignment horizontal="center"/>
    </xf>
    <xf numFmtId="20" fontId="5" fillId="7" borderId="3" xfId="0" applyNumberFormat="1" applyFont="1" applyFill="1" applyBorder="1"/>
    <xf numFmtId="0" fontId="3" fillId="0" borderId="2" xfId="0" applyFont="1" applyBorder="1"/>
    <xf numFmtId="20" fontId="5" fillId="7" borderId="0" xfId="0" applyNumberFormat="1" applyFont="1" applyFill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/>
    <xf numFmtId="4" fontId="5" fillId="7" borderId="2" xfId="0" applyNumberFormat="1" applyFont="1" applyFill="1" applyBorder="1" applyAlignment="1">
      <alignment horizontal="center"/>
    </xf>
    <xf numFmtId="20" fontId="5" fillId="0" borderId="2" xfId="0" applyNumberFormat="1" applyFont="1" applyBorder="1"/>
    <xf numFmtId="0" fontId="9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49" fontId="8" fillId="7" borderId="5" xfId="0" applyNumberFormat="1" applyFont="1" applyFill="1" applyBorder="1" applyAlignment="1">
      <alignment horizontal="center"/>
    </xf>
    <xf numFmtId="49" fontId="8" fillId="7" borderId="5" xfId="0" applyNumberFormat="1" applyFont="1" applyFill="1" applyBorder="1"/>
    <xf numFmtId="44" fontId="5" fillId="7" borderId="5" xfId="2" applyFont="1" applyFill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0" fontId="9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14" fontId="5" fillId="7" borderId="6" xfId="0" applyNumberFormat="1" applyFont="1" applyFill="1" applyBorder="1" applyAlignment="1">
      <alignment horizontal="center"/>
    </xf>
    <xf numFmtId="49" fontId="8" fillId="7" borderId="6" xfId="0" applyNumberFormat="1" applyFont="1" applyFill="1" applyBorder="1"/>
    <xf numFmtId="44" fontId="5" fillId="7" borderId="6" xfId="2" applyFont="1" applyFill="1" applyBorder="1"/>
    <xf numFmtId="164" fontId="5" fillId="7" borderId="6" xfId="0" applyNumberFormat="1" applyFont="1" applyFill="1" applyBorder="1" applyAlignment="1">
      <alignment horizontal="center"/>
    </xf>
    <xf numFmtId="0" fontId="5" fillId="7" borderId="8" xfId="0" applyFont="1" applyFill="1" applyBorder="1"/>
    <xf numFmtId="0" fontId="5" fillId="7" borderId="9" xfId="0" applyFont="1" applyFill="1" applyBorder="1"/>
    <xf numFmtId="0" fontId="5" fillId="0" borderId="6" xfId="0" applyFont="1" applyBorder="1"/>
    <xf numFmtId="0" fontId="0" fillId="0" borderId="2" xfId="0" applyBorder="1"/>
    <xf numFmtId="8" fontId="5" fillId="7" borderId="2" xfId="0" applyNumberFormat="1" applyFont="1" applyFill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166" fontId="5" fillId="7" borderId="2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 wrapText="1"/>
    </xf>
    <xf numFmtId="20" fontId="5" fillId="7" borderId="2" xfId="0" applyNumberFormat="1" applyFont="1" applyFill="1" applyBorder="1" applyAlignment="1">
      <alignment horizontal="right"/>
    </xf>
    <xf numFmtId="0" fontId="9" fillId="7" borderId="0" xfId="0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top" wrapText="1"/>
    </xf>
    <xf numFmtId="14" fontId="5" fillId="7" borderId="0" xfId="0" applyNumberFormat="1" applyFont="1" applyFill="1" applyAlignment="1">
      <alignment horizontal="center"/>
    </xf>
    <xf numFmtId="49" fontId="8" fillId="7" borderId="0" xfId="0" applyNumberFormat="1" applyFont="1" applyFill="1"/>
    <xf numFmtId="44" fontId="5" fillId="7" borderId="0" xfId="2" applyFont="1" applyFill="1" applyBorder="1"/>
    <xf numFmtId="166" fontId="5" fillId="7" borderId="0" xfId="0" applyNumberFormat="1" applyFont="1" applyFill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164" fontId="6" fillId="3" borderId="2" xfId="3" applyNumberFormat="1" applyFont="1" applyFill="1" applyBorder="1" applyAlignment="1">
      <alignment horizontal="center" vertical="center" wrapText="1"/>
    </xf>
  </cellXfs>
  <cellStyles count="7">
    <cellStyle name="Célula de Verificação" xfId="3" builtinId="23"/>
    <cellStyle name="Moeda" xfId="2" builtinId="4"/>
    <cellStyle name="Moeda 2" xfId="6" xr:uid="{50657FD7-B615-41F6-86AF-20BDC8920D10}"/>
    <cellStyle name="Normal" xfId="0" builtinId="0"/>
    <cellStyle name="Normal 2" xfId="4" xr:uid="{C27F74F0-0C6F-4845-AA51-0FB7D61E8BCF}"/>
    <cellStyle name="Vírgula" xfId="1" builtinId="3"/>
    <cellStyle name="Vírgula 2" xfId="5" xr:uid="{681463FF-4D60-4776-9F7A-5933B6CD625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72</xdr:row>
      <xdr:rowOff>404101</xdr:rowOff>
    </xdr:from>
    <xdr:to>
      <xdr:col>25</xdr:col>
      <xdr:colOff>3628</xdr:colOff>
      <xdr:row>73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15256A-56A3-4D57-895F-E14DB8925F32}"/>
            </a:ext>
          </a:extLst>
        </xdr:cNvPr>
        <xdr:cNvSpPr txBox="1">
          <a:spLocks noChangeArrowheads="1"/>
        </xdr:cNvSpPr>
      </xdr:nvSpPr>
      <xdr:spPr bwMode="auto">
        <a:xfrm>
          <a:off x="62964161" y="34716780"/>
          <a:ext cx="6458574" cy="72982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72</xdr:row>
      <xdr:rowOff>180521</xdr:rowOff>
    </xdr:from>
    <xdr:to>
      <xdr:col>27</xdr:col>
      <xdr:colOff>1859642</xdr:colOff>
      <xdr:row>74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B4534D-7846-416E-8E1B-DF986F3672EA}"/>
            </a:ext>
          </a:extLst>
        </xdr:cNvPr>
        <xdr:cNvSpPr txBox="1">
          <a:spLocks noChangeArrowheads="1"/>
        </xdr:cNvSpPr>
      </xdr:nvSpPr>
      <xdr:spPr bwMode="auto">
        <a:xfrm>
          <a:off x="70020480" y="34493200"/>
          <a:ext cx="5703269" cy="10441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72</xdr:row>
      <xdr:rowOff>282016</xdr:rowOff>
    </xdr:from>
    <xdr:to>
      <xdr:col>21</xdr:col>
      <xdr:colOff>816428</xdr:colOff>
      <xdr:row>74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232E3E0-7FF3-46E1-95BB-574FF9AF6E0A}"/>
            </a:ext>
          </a:extLst>
        </xdr:cNvPr>
        <xdr:cNvSpPr txBox="1">
          <a:spLocks noChangeArrowheads="1"/>
        </xdr:cNvSpPr>
      </xdr:nvSpPr>
      <xdr:spPr bwMode="auto">
        <a:xfrm>
          <a:off x="56041629" y="34594695"/>
          <a:ext cx="6891406" cy="110137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2764758</xdr:colOff>
      <xdr:row>74</xdr:row>
      <xdr:rowOff>250300</xdr:rowOff>
    </xdr:from>
    <xdr:to>
      <xdr:col>18</xdr:col>
      <xdr:colOff>894514</xdr:colOff>
      <xdr:row>77</xdr:row>
      <xdr:rowOff>48354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CAAAF05-CF49-4C90-8A1F-D580B50EF446}"/>
            </a:ext>
          </a:extLst>
        </xdr:cNvPr>
        <xdr:cNvSpPr/>
      </xdr:nvSpPr>
      <xdr:spPr>
        <a:xfrm>
          <a:off x="50253687" y="35742264"/>
          <a:ext cx="5568327" cy="1204126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72</xdr:row>
      <xdr:rowOff>173193</xdr:rowOff>
    </xdr:from>
    <xdr:to>
      <xdr:col>18</xdr:col>
      <xdr:colOff>781528</xdr:colOff>
      <xdr:row>74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A8FB70-38AA-48D8-A823-9EB43F17F985}"/>
            </a:ext>
          </a:extLst>
        </xdr:cNvPr>
        <xdr:cNvSpPr txBox="1">
          <a:spLocks noChangeArrowheads="1"/>
        </xdr:cNvSpPr>
      </xdr:nvSpPr>
      <xdr:spPr bwMode="auto">
        <a:xfrm>
          <a:off x="50170014" y="34485872"/>
          <a:ext cx="5539014" cy="121103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1405544</xdr:colOff>
      <xdr:row>74</xdr:row>
      <xdr:rowOff>246122</xdr:rowOff>
    </xdr:from>
    <xdr:to>
      <xdr:col>21</xdr:col>
      <xdr:colOff>498929</xdr:colOff>
      <xdr:row>77</xdr:row>
      <xdr:rowOff>20569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95D93A3-1B04-492E-9AF4-D99D9C31F89F}"/>
            </a:ext>
          </a:extLst>
        </xdr:cNvPr>
        <xdr:cNvSpPr/>
      </xdr:nvSpPr>
      <xdr:spPr>
        <a:xfrm>
          <a:off x="56333044" y="35738086"/>
          <a:ext cx="6282492" cy="118051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1406071</xdr:colOff>
      <xdr:row>74</xdr:row>
      <xdr:rowOff>165552</xdr:rowOff>
    </xdr:from>
    <xdr:to>
      <xdr:col>24</xdr:col>
      <xdr:colOff>1360714</xdr:colOff>
      <xdr:row>76</xdr:row>
      <xdr:rowOff>362857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B8B78FC-05B6-4AAB-803E-99754592E2EF}"/>
            </a:ext>
          </a:extLst>
        </xdr:cNvPr>
        <xdr:cNvSpPr/>
      </xdr:nvSpPr>
      <xdr:spPr>
        <a:xfrm>
          <a:off x="63522678" y="35657516"/>
          <a:ext cx="5057322" cy="119516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306952</xdr:colOff>
      <xdr:row>74</xdr:row>
      <xdr:rowOff>58964</xdr:rowOff>
    </xdr:from>
    <xdr:to>
      <xdr:col>27</xdr:col>
      <xdr:colOff>2426607</xdr:colOff>
      <xdr:row>76</xdr:row>
      <xdr:rowOff>385535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538D6A5-5B41-440F-8C55-C12F6B55D773}"/>
            </a:ext>
          </a:extLst>
        </xdr:cNvPr>
        <xdr:cNvSpPr/>
      </xdr:nvSpPr>
      <xdr:spPr>
        <a:xfrm>
          <a:off x="69726059" y="35550928"/>
          <a:ext cx="6564655" cy="132442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181429</xdr:rowOff>
    </xdr:from>
    <xdr:to>
      <xdr:col>8</xdr:col>
      <xdr:colOff>362856</xdr:colOff>
      <xdr:row>4</xdr:row>
      <xdr:rowOff>1476406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8824FD1-117D-4C76-AC5C-F8324E3D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29"/>
          <a:ext cx="28620356" cy="397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BG79"/>
  <sheetViews>
    <sheetView tabSelected="1" topLeftCell="A40" zoomScale="42" zoomScaleNormal="42" zoomScaleSheetLayoutView="10" workbookViewId="0">
      <selection activeCell="G60" sqref="G60"/>
    </sheetView>
  </sheetViews>
  <sheetFormatPr defaultColWidth="48.6640625" defaultRowHeight="28.2" x14ac:dyDescent="0.5"/>
  <cols>
    <col min="1" max="1" width="37.5546875" style="1" customWidth="1"/>
    <col min="2" max="2" width="37" style="1" customWidth="1"/>
    <col min="3" max="3" width="45.6640625" style="1" customWidth="1"/>
    <col min="4" max="4" width="83.88671875" style="1" customWidth="1"/>
    <col min="5" max="5" width="114.88671875" style="1" customWidth="1"/>
    <col min="6" max="6" width="33.33203125" style="1" customWidth="1"/>
    <col min="7" max="7" width="34.33203125" style="1" customWidth="1"/>
    <col min="8" max="8" width="37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40.3320312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28" s="2" customFormat="1" ht="102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2.4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0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8" ht="36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101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27.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102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8.75" customHeight="1" x14ac:dyDescent="0.55000000000000004">
      <c r="A6" s="103" t="s">
        <v>116</v>
      </c>
      <c r="B6" s="103"/>
      <c r="C6" s="103"/>
      <c r="D6" s="103"/>
      <c r="E6" s="103"/>
      <c r="F6" s="103"/>
      <c r="G6" s="103"/>
      <c r="H6" s="103"/>
      <c r="I6" s="103"/>
      <c r="J6" s="103"/>
      <c r="K6" s="45"/>
      <c r="L6" s="45"/>
      <c r="M6" s="5">
        <v>1194.03</v>
      </c>
      <c r="N6" s="4" t="s">
        <v>103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143.25" customHeight="1" x14ac:dyDescent="0.5">
      <c r="A7" s="6" t="s">
        <v>97</v>
      </c>
      <c r="B7" s="7" t="s">
        <v>0</v>
      </c>
      <c r="C7" s="44" t="s">
        <v>98</v>
      </c>
      <c r="D7" s="7" t="s">
        <v>96</v>
      </c>
      <c r="E7" s="7" t="s">
        <v>99</v>
      </c>
      <c r="F7" s="8" t="s">
        <v>100</v>
      </c>
      <c r="G7" s="9" t="s">
        <v>104</v>
      </c>
      <c r="H7" s="7" t="s">
        <v>105</v>
      </c>
      <c r="I7" s="101" t="s">
        <v>106</v>
      </c>
      <c r="J7" s="102"/>
      <c r="K7" s="7" t="s">
        <v>107</v>
      </c>
      <c r="L7" s="7" t="s">
        <v>140</v>
      </c>
      <c r="M7" s="10" t="s">
        <v>1</v>
      </c>
      <c r="N7" s="11" t="s">
        <v>108</v>
      </c>
      <c r="O7" s="11" t="s">
        <v>109</v>
      </c>
      <c r="P7" s="12" t="s">
        <v>2</v>
      </c>
      <c r="Q7" s="13" t="s">
        <v>3</v>
      </c>
      <c r="R7" s="46" t="s">
        <v>4</v>
      </c>
      <c r="S7" s="13" t="s">
        <v>5</v>
      </c>
      <c r="T7" s="13" t="s">
        <v>6</v>
      </c>
      <c r="U7" s="14" t="s">
        <v>94</v>
      </c>
      <c r="V7" s="13" t="s">
        <v>7</v>
      </c>
      <c r="W7" s="47" t="s">
        <v>8</v>
      </c>
      <c r="X7" s="13" t="s">
        <v>7</v>
      </c>
      <c r="Y7" s="15" t="s">
        <v>95</v>
      </c>
      <c r="Z7" s="13" t="s">
        <v>7</v>
      </c>
      <c r="AA7" s="16" t="s">
        <v>9</v>
      </c>
      <c r="AB7" s="42" t="s">
        <v>10</v>
      </c>
    </row>
    <row r="8" spans="1:28" ht="34.5" customHeight="1" x14ac:dyDescent="0.55000000000000004">
      <c r="A8" s="17" t="s">
        <v>11</v>
      </c>
      <c r="B8" s="18" t="s">
        <v>13</v>
      </c>
      <c r="C8" s="19">
        <v>44357</v>
      </c>
      <c r="D8" s="20" t="s">
        <v>14</v>
      </c>
      <c r="E8" s="20" t="s">
        <v>15</v>
      </c>
      <c r="F8" s="5">
        <v>1700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22"/>
      <c r="M8" s="5">
        <v>242.4</v>
      </c>
      <c r="N8" s="23"/>
      <c r="O8" s="23"/>
      <c r="P8" s="23"/>
      <c r="Q8" s="23"/>
      <c r="R8" s="23"/>
      <c r="S8" s="24">
        <f t="shared" ref="S8:S43" si="0">((K8+M8+Q8+O8+P8)/220*1.5)*R8*24</f>
        <v>0</v>
      </c>
      <c r="T8" s="25">
        <f ca="1">(S8/#REF!)*T$14</f>
        <v>0</v>
      </c>
      <c r="U8" s="23"/>
      <c r="V8" s="26">
        <f t="shared" ref="V8:V36" si="1">(Q8+M8+F8+P8)/30*U8</f>
        <v>0</v>
      </c>
      <c r="W8" s="27"/>
      <c r="X8" s="26">
        <f t="shared" ref="X8:X36" si="2">(S8+Q8+F8+M8+P8)/220*W8</f>
        <v>0</v>
      </c>
      <c r="Y8" s="27"/>
      <c r="Z8" s="26">
        <f t="shared" ref="Z8:Z36" si="3">(U8+S8+Q8+P8+M8+F8)/30*Y8</f>
        <v>0</v>
      </c>
      <c r="AA8" s="27"/>
      <c r="AB8" s="26">
        <f>P8+O8+M8+F8</f>
        <v>1942.4</v>
      </c>
    </row>
    <row r="9" spans="1:28" ht="32.4" x14ac:dyDescent="0.55000000000000004">
      <c r="A9" s="17" t="s">
        <v>11</v>
      </c>
      <c r="B9" s="28" t="s">
        <v>16</v>
      </c>
      <c r="C9" s="28" t="s">
        <v>17</v>
      </c>
      <c r="D9" s="20" t="s">
        <v>18</v>
      </c>
      <c r="E9" s="20" t="s">
        <v>15</v>
      </c>
      <c r="F9" s="5">
        <v>1700</v>
      </c>
      <c r="G9" s="21">
        <v>1.8333333333333333</v>
      </c>
      <c r="H9" s="22">
        <v>0.33333333333333331</v>
      </c>
      <c r="I9" s="22">
        <v>0.5</v>
      </c>
      <c r="J9" s="22">
        <v>0.54999999999999993</v>
      </c>
      <c r="K9" s="22">
        <v>0.75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(S9/#REF!)*T$14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>P9+O9+M9+F9</f>
        <v>1942.4</v>
      </c>
    </row>
    <row r="10" spans="1:28" ht="39" customHeight="1" x14ac:dyDescent="0.55000000000000004">
      <c r="A10" s="17" t="s">
        <v>11</v>
      </c>
      <c r="B10" s="28" t="s">
        <v>19</v>
      </c>
      <c r="C10" s="28" t="s">
        <v>20</v>
      </c>
      <c r="D10" s="20" t="s">
        <v>21</v>
      </c>
      <c r="E10" s="20" t="s">
        <v>15</v>
      </c>
      <c r="F10" s="5">
        <v>1700</v>
      </c>
      <c r="G10" s="21">
        <v>1.8333333333333333</v>
      </c>
      <c r="H10" s="22">
        <v>0.33333333333333331</v>
      </c>
      <c r="I10" s="22">
        <v>0.5</v>
      </c>
      <c r="J10" s="22">
        <v>0.54999999999999993</v>
      </c>
      <c r="K10" s="22">
        <v>0.75</v>
      </c>
      <c r="L10" s="22"/>
      <c r="M10" s="5">
        <v>242.4</v>
      </c>
      <c r="N10" s="23"/>
      <c r="O10" s="23"/>
      <c r="P10" s="23"/>
      <c r="Q10" s="23"/>
      <c r="R10" s="23"/>
      <c r="S10" s="24">
        <f t="shared" si="0"/>
        <v>0</v>
      </c>
      <c r="T10" s="25">
        <f ca="1">(S10/#REF!)*T$14</f>
        <v>0</v>
      </c>
      <c r="U10" s="23"/>
      <c r="V10" s="26">
        <f t="shared" si="1"/>
        <v>0</v>
      </c>
      <c r="W10" s="23"/>
      <c r="X10" s="26">
        <f t="shared" si="2"/>
        <v>0</v>
      </c>
      <c r="Y10" s="27"/>
      <c r="Z10" s="26">
        <f t="shared" si="3"/>
        <v>0</v>
      </c>
      <c r="AA10" s="27"/>
      <c r="AB10" s="26">
        <f t="shared" ref="AB10:AB55" si="4">P10+O10+M10+F10</f>
        <v>1942.4</v>
      </c>
    </row>
    <row r="11" spans="1:28" ht="35.25" customHeight="1" x14ac:dyDescent="0.55000000000000004">
      <c r="A11" s="17" t="s">
        <v>11</v>
      </c>
      <c r="B11" s="28" t="s">
        <v>22</v>
      </c>
      <c r="C11" s="28" t="s">
        <v>23</v>
      </c>
      <c r="D11" s="20" t="s">
        <v>24</v>
      </c>
      <c r="E11" s="20" t="s">
        <v>25</v>
      </c>
      <c r="F11" s="5">
        <v>1700</v>
      </c>
      <c r="G11" s="21">
        <v>1.8333333333333333</v>
      </c>
      <c r="H11" s="22">
        <v>0.33333333333333331</v>
      </c>
      <c r="I11" s="22">
        <v>0.5</v>
      </c>
      <c r="J11" s="22">
        <v>0.54999999999999993</v>
      </c>
      <c r="K11" s="22">
        <v>0.75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(S11/#REF!)*T$14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1942.4</v>
      </c>
    </row>
    <row r="12" spans="1:28" ht="36.75" customHeight="1" x14ac:dyDescent="0.55000000000000004">
      <c r="A12" s="17" t="s">
        <v>11</v>
      </c>
      <c r="B12" s="18" t="s">
        <v>26</v>
      </c>
      <c r="C12" s="28" t="s">
        <v>27</v>
      </c>
      <c r="D12" s="20" t="s">
        <v>28</v>
      </c>
      <c r="E12" s="20" t="s">
        <v>29</v>
      </c>
      <c r="F12" s="5">
        <v>2000</v>
      </c>
      <c r="G12" s="21">
        <v>1.8333333333333333</v>
      </c>
      <c r="H12" s="22">
        <v>0.33333333333333331</v>
      </c>
      <c r="I12" s="22">
        <v>0.5</v>
      </c>
      <c r="J12" s="22">
        <v>0.54999999999999993</v>
      </c>
      <c r="K12" s="22">
        <v>0.75</v>
      </c>
      <c r="L12" s="22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(S12/#REF!)*T$14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2242.4</v>
      </c>
    </row>
    <row r="13" spans="1:28" ht="33.75" customHeight="1" x14ac:dyDescent="0.55000000000000004">
      <c r="A13" s="29" t="s">
        <v>11</v>
      </c>
      <c r="B13" s="18" t="s">
        <v>148</v>
      </c>
      <c r="C13" s="19">
        <v>44606</v>
      </c>
      <c r="D13" s="20" t="s">
        <v>149</v>
      </c>
      <c r="E13" s="20" t="s">
        <v>12</v>
      </c>
      <c r="F13" s="5">
        <v>2000</v>
      </c>
      <c r="G13" s="30">
        <v>1.8333333333333333</v>
      </c>
      <c r="H13" s="22">
        <v>0.33333333333333331</v>
      </c>
      <c r="I13" s="22">
        <v>0.5</v>
      </c>
      <c r="J13" s="22">
        <v>0.54999999999999993</v>
      </c>
      <c r="K13" s="22">
        <v>0.75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(S13/#REF!)*T$14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2242.4</v>
      </c>
    </row>
    <row r="14" spans="1:28" ht="33" customHeight="1" x14ac:dyDescent="0.55000000000000004">
      <c r="A14" s="17" t="s">
        <v>129</v>
      </c>
      <c r="B14" s="18" t="s">
        <v>131</v>
      </c>
      <c r="C14" s="19">
        <v>44531</v>
      </c>
      <c r="D14" s="20" t="s">
        <v>130</v>
      </c>
      <c r="E14" s="20" t="s">
        <v>132</v>
      </c>
      <c r="F14" s="5">
        <v>8000</v>
      </c>
      <c r="G14" s="21">
        <v>1.6666666666666667</v>
      </c>
      <c r="H14" s="22">
        <v>0.29166666666666669</v>
      </c>
      <c r="I14" s="22">
        <v>0.45833333333333331</v>
      </c>
      <c r="J14" s="22">
        <v>0.54166666666666663</v>
      </c>
      <c r="K14" s="22">
        <v>0.70833333333333337</v>
      </c>
      <c r="L14" s="22"/>
      <c r="M14" s="5">
        <v>242.4</v>
      </c>
      <c r="N14" s="23"/>
      <c r="O14" s="23"/>
      <c r="P14" s="23"/>
      <c r="Q14" s="23"/>
      <c r="R14" s="22"/>
      <c r="S14" s="24">
        <f t="shared" si="0"/>
        <v>0</v>
      </c>
      <c r="T14" s="25">
        <f ca="1">(S14/#REF!)*T$14</f>
        <v>0</v>
      </c>
      <c r="U14" s="23"/>
      <c r="V14" s="26">
        <f t="shared" si="1"/>
        <v>0</v>
      </c>
      <c r="W14" s="27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8242.4</v>
      </c>
    </row>
    <row r="15" spans="1:28" ht="32.4" x14ac:dyDescent="0.55000000000000004">
      <c r="A15" s="29" t="s">
        <v>40</v>
      </c>
      <c r="B15" s="18" t="s">
        <v>41</v>
      </c>
      <c r="C15" s="28" t="s">
        <v>57</v>
      </c>
      <c r="D15" s="32" t="s">
        <v>90</v>
      </c>
      <c r="E15" s="32" t="s">
        <v>91</v>
      </c>
      <c r="F15" s="5">
        <v>4000</v>
      </c>
      <c r="G15" s="21">
        <v>1.8333333333333333</v>
      </c>
      <c r="H15" s="22">
        <v>0.29166666666666669</v>
      </c>
      <c r="I15" s="22">
        <v>0.5</v>
      </c>
      <c r="J15" s="22">
        <v>0.54166666666666663</v>
      </c>
      <c r="K15" s="22">
        <v>0.625</v>
      </c>
      <c r="L15" s="22">
        <v>0.58333333333333337</v>
      </c>
      <c r="M15" s="5">
        <v>242.4</v>
      </c>
      <c r="N15" s="62" t="s">
        <v>44</v>
      </c>
      <c r="O15" s="23"/>
      <c r="P15" s="5">
        <f>F15*20%</f>
        <v>800</v>
      </c>
      <c r="Q15" s="23"/>
      <c r="R15" s="23"/>
      <c r="S15" s="24">
        <f t="shared" si="0"/>
        <v>0</v>
      </c>
      <c r="T15" s="25">
        <f ca="1">(S15/#REF!)*T$14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5042.3999999999996</v>
      </c>
    </row>
    <row r="16" spans="1:28" ht="32.4" x14ac:dyDescent="0.55000000000000004">
      <c r="A16" s="29" t="s">
        <v>40</v>
      </c>
      <c r="B16" s="18" t="s">
        <v>41</v>
      </c>
      <c r="C16" s="28" t="s">
        <v>77</v>
      </c>
      <c r="D16" s="20" t="s">
        <v>42</v>
      </c>
      <c r="E16" s="20" t="s">
        <v>43</v>
      </c>
      <c r="F16" s="5">
        <v>4000</v>
      </c>
      <c r="G16" s="21">
        <v>1.8333333333333333</v>
      </c>
      <c r="H16" s="22">
        <v>0.29166666666666669</v>
      </c>
      <c r="I16" s="22">
        <v>0.5</v>
      </c>
      <c r="J16" s="22">
        <v>0.54999999999999993</v>
      </c>
      <c r="K16" s="22">
        <v>0.70833333333333337</v>
      </c>
      <c r="L16" s="22"/>
      <c r="M16" s="5">
        <v>242.4</v>
      </c>
      <c r="N16" s="62" t="s">
        <v>44</v>
      </c>
      <c r="O16" s="23"/>
      <c r="P16" s="5">
        <f>F16*20%</f>
        <v>800</v>
      </c>
      <c r="Q16" s="23"/>
      <c r="R16" s="23"/>
      <c r="S16" s="24">
        <f t="shared" si="0"/>
        <v>0</v>
      </c>
      <c r="T16" s="25">
        <f ca="1">(S16/#REF!)*T$14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5042.3999999999996</v>
      </c>
    </row>
    <row r="17" spans="1:59" ht="32.4" x14ac:dyDescent="0.55000000000000004">
      <c r="A17" s="29" t="s">
        <v>40</v>
      </c>
      <c r="B17" s="18" t="s">
        <v>45</v>
      </c>
      <c r="C17" s="28" t="s">
        <v>46</v>
      </c>
      <c r="D17" s="20" t="s">
        <v>47</v>
      </c>
      <c r="E17" s="20" t="s">
        <v>48</v>
      </c>
      <c r="F17" s="5">
        <v>3250.11</v>
      </c>
      <c r="G17" s="21">
        <v>1.8333333333333333</v>
      </c>
      <c r="H17" s="22">
        <v>0.29166666666666669</v>
      </c>
      <c r="I17" s="22">
        <v>0.5</v>
      </c>
      <c r="J17" s="22">
        <v>0.54999999999999993</v>
      </c>
      <c r="K17" s="22">
        <v>0.70833333333333337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(S17/#REF!)*T$14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3492.51</v>
      </c>
    </row>
    <row r="18" spans="1:59" ht="32.4" x14ac:dyDescent="0.55000000000000004">
      <c r="A18" s="29" t="s">
        <v>40</v>
      </c>
      <c r="B18" s="18" t="s">
        <v>160</v>
      </c>
      <c r="C18" s="28" t="s">
        <v>161</v>
      </c>
      <c r="D18" s="20" t="s">
        <v>162</v>
      </c>
      <c r="E18" s="20" t="s">
        <v>163</v>
      </c>
      <c r="F18" s="5">
        <v>3250.11</v>
      </c>
      <c r="G18" s="21">
        <v>1.5</v>
      </c>
      <c r="H18" s="22">
        <v>0.33333333333333331</v>
      </c>
      <c r="I18" s="22">
        <v>0.5</v>
      </c>
      <c r="J18" s="22">
        <v>0.54166666666666663</v>
      </c>
      <c r="K18" s="22">
        <v>0.67499999999999993</v>
      </c>
      <c r="L18" s="22"/>
      <c r="M18" s="5">
        <v>242.4</v>
      </c>
      <c r="N18" s="62" t="s">
        <v>164</v>
      </c>
      <c r="O18" s="23"/>
      <c r="P18" s="86">
        <v>265.92</v>
      </c>
      <c r="Q18" s="23"/>
      <c r="R18" s="23"/>
      <c r="S18" s="24">
        <f t="shared" si="0"/>
        <v>0</v>
      </c>
      <c r="T18" s="25">
        <f ca="1">(S18/#REF!)*T$14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3758.4300000000003</v>
      </c>
    </row>
    <row r="19" spans="1:59" ht="32.4" x14ac:dyDescent="0.55000000000000004">
      <c r="A19" s="29" t="s">
        <v>40</v>
      </c>
      <c r="B19" s="18" t="s">
        <v>88</v>
      </c>
      <c r="C19" s="28" t="s">
        <v>46</v>
      </c>
      <c r="D19" s="20" t="s">
        <v>89</v>
      </c>
      <c r="E19" s="20" t="s">
        <v>87</v>
      </c>
      <c r="F19" s="5">
        <v>1560</v>
      </c>
      <c r="G19" s="30">
        <v>1.8333333333333333</v>
      </c>
      <c r="H19" s="22">
        <v>0.29166666666666669</v>
      </c>
      <c r="I19" s="22">
        <v>0.5</v>
      </c>
      <c r="J19" s="22">
        <v>0.54999999999999993</v>
      </c>
      <c r="K19" s="22">
        <v>0.70833333333333337</v>
      </c>
      <c r="L19" s="22"/>
      <c r="M19" s="5">
        <v>242.4</v>
      </c>
      <c r="N19" s="23"/>
      <c r="O19" s="23"/>
      <c r="P19" s="23"/>
      <c r="Q19" s="23"/>
      <c r="R19" s="23"/>
      <c r="S19" s="24">
        <f t="shared" si="0"/>
        <v>0</v>
      </c>
      <c r="T19" s="25">
        <f ca="1">(S19/#REF!)*T$14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1802.4</v>
      </c>
    </row>
    <row r="20" spans="1:59" ht="32.4" x14ac:dyDescent="0.55000000000000004">
      <c r="A20" s="29" t="s">
        <v>40</v>
      </c>
      <c r="B20" s="18" t="s">
        <v>176</v>
      </c>
      <c r="C20" s="28" t="s">
        <v>175</v>
      </c>
      <c r="D20" s="20" t="s">
        <v>177</v>
      </c>
      <c r="E20" s="20" t="s">
        <v>87</v>
      </c>
      <c r="F20" s="5">
        <v>1560</v>
      </c>
      <c r="G20" s="30">
        <v>1.8333333333333333</v>
      </c>
      <c r="H20" s="22">
        <v>0.45833333333333331</v>
      </c>
      <c r="I20" s="22">
        <v>0.5</v>
      </c>
      <c r="J20" s="22">
        <v>0.54166666666666663</v>
      </c>
      <c r="K20" s="22">
        <v>0.70833333333333337</v>
      </c>
      <c r="L20" s="60"/>
      <c r="M20" s="5">
        <v>242.4</v>
      </c>
      <c r="N20" s="31"/>
      <c r="O20" s="31"/>
      <c r="P20" s="23"/>
      <c r="Q20" s="23"/>
      <c r="R20" s="23"/>
      <c r="S20" s="24">
        <f t="shared" si="0"/>
        <v>0</v>
      </c>
      <c r="T20" s="25">
        <f ca="1">(S20/#REF!)*T$14</f>
        <v>0</v>
      </c>
      <c r="U20" s="23"/>
      <c r="V20" s="26">
        <f t="shared" si="1"/>
        <v>0</v>
      </c>
      <c r="W20" s="23"/>
      <c r="X20" s="26">
        <f t="shared" si="2"/>
        <v>0</v>
      </c>
      <c r="Y20" s="27"/>
      <c r="Z20" s="26">
        <f t="shared" si="3"/>
        <v>0</v>
      </c>
      <c r="AA20" s="27"/>
      <c r="AB20" s="26">
        <f t="shared" si="4"/>
        <v>1802.4</v>
      </c>
    </row>
    <row r="21" spans="1:59" ht="32.4" x14ac:dyDescent="0.55000000000000004">
      <c r="A21" s="29" t="s">
        <v>40</v>
      </c>
      <c r="B21" s="18" t="s">
        <v>137</v>
      </c>
      <c r="C21" s="28" t="s">
        <v>46</v>
      </c>
      <c r="D21" s="20" t="s">
        <v>134</v>
      </c>
      <c r="E21" s="20" t="s">
        <v>87</v>
      </c>
      <c r="F21" s="5">
        <v>1277</v>
      </c>
      <c r="G21" s="38" t="s">
        <v>159</v>
      </c>
      <c r="H21" s="22">
        <v>0.29166666666666669</v>
      </c>
      <c r="I21" s="22">
        <v>0.5</v>
      </c>
      <c r="J21" s="22">
        <v>0.54166666666666663</v>
      </c>
      <c r="K21" s="22">
        <v>0.79166666666666663</v>
      </c>
      <c r="L21" s="22">
        <v>0.79166666666666663</v>
      </c>
      <c r="M21" s="5">
        <v>242.4</v>
      </c>
      <c r="N21" s="31"/>
      <c r="O21" s="31"/>
      <c r="P21" s="23"/>
      <c r="Q21" s="23"/>
      <c r="R21" s="23"/>
      <c r="S21" s="24">
        <f t="shared" si="0"/>
        <v>0</v>
      </c>
      <c r="T21" s="25">
        <f ca="1">(S21/#REF!)*T$14</f>
        <v>0</v>
      </c>
      <c r="U21" s="23"/>
      <c r="V21" s="26">
        <f t="shared" si="1"/>
        <v>0</v>
      </c>
      <c r="W21" s="23"/>
      <c r="X21" s="26">
        <f t="shared" si="2"/>
        <v>0</v>
      </c>
      <c r="Y21" s="27"/>
      <c r="Z21" s="26">
        <f t="shared" si="3"/>
        <v>0</v>
      </c>
      <c r="AA21" s="27"/>
      <c r="AB21" s="26">
        <f t="shared" si="4"/>
        <v>1519.4</v>
      </c>
    </row>
    <row r="22" spans="1:59" ht="32.4" x14ac:dyDescent="0.55000000000000004">
      <c r="A22" s="66" t="s">
        <v>40</v>
      </c>
      <c r="B22" s="67" t="s">
        <v>138</v>
      </c>
      <c r="C22" s="68" t="s">
        <v>46</v>
      </c>
      <c r="D22" s="69" t="s">
        <v>135</v>
      </c>
      <c r="E22" s="69" t="s">
        <v>87</v>
      </c>
      <c r="F22" s="70">
        <v>1277</v>
      </c>
      <c r="G22" s="38" t="s">
        <v>159</v>
      </c>
      <c r="H22" s="71">
        <v>0.29166666666666669</v>
      </c>
      <c r="I22" s="71">
        <v>0.5</v>
      </c>
      <c r="J22" s="71">
        <v>0.54166666666666663</v>
      </c>
      <c r="K22" s="71">
        <v>0.79166666666666663</v>
      </c>
      <c r="L22" s="71">
        <v>0.79166666666666663</v>
      </c>
      <c r="M22" s="5">
        <v>242.4</v>
      </c>
      <c r="N22" s="31"/>
      <c r="O22" s="31"/>
      <c r="P22" s="31"/>
      <c r="Q22" s="31"/>
      <c r="R22" s="31"/>
      <c r="S22" s="72">
        <f t="shared" si="0"/>
        <v>0</v>
      </c>
      <c r="T22" s="73">
        <f ca="1">(S22/#REF!)*T$14</f>
        <v>0</v>
      </c>
      <c r="U22" s="31"/>
      <c r="V22" s="74">
        <f t="shared" si="1"/>
        <v>0</v>
      </c>
      <c r="W22" s="31"/>
      <c r="X22" s="74">
        <f t="shared" si="2"/>
        <v>0</v>
      </c>
      <c r="Y22" s="75"/>
      <c r="Z22" s="74">
        <f t="shared" si="3"/>
        <v>0</v>
      </c>
      <c r="AA22" s="75"/>
      <c r="AB22" s="26">
        <f t="shared" si="4"/>
        <v>1519.4</v>
      </c>
    </row>
    <row r="23" spans="1:59" s="85" customFormat="1" ht="32.4" x14ac:dyDescent="0.55000000000000004">
      <c r="A23" s="29" t="s">
        <v>40</v>
      </c>
      <c r="B23" s="18" t="s">
        <v>153</v>
      </c>
      <c r="C23" s="18" t="s">
        <v>154</v>
      </c>
      <c r="D23" s="20" t="s">
        <v>155</v>
      </c>
      <c r="E23" s="20" t="s">
        <v>87</v>
      </c>
      <c r="F23" s="5">
        <v>1277</v>
      </c>
      <c r="G23" s="38" t="s">
        <v>159</v>
      </c>
      <c r="H23" s="71">
        <v>0.29166666666666669</v>
      </c>
      <c r="I23" s="71">
        <v>0.5</v>
      </c>
      <c r="J23" s="71">
        <v>0.54166666666666663</v>
      </c>
      <c r="K23" s="71">
        <v>0.79166666666666663</v>
      </c>
      <c r="L23" s="71">
        <v>0.79166666666666663</v>
      </c>
      <c r="M23" s="5">
        <v>242.4</v>
      </c>
      <c r="S23" s="72">
        <f t="shared" ref="S23:S24" si="5">((K23+M23+Q23+O23+P23)/220*1.5)*R23*24</f>
        <v>0</v>
      </c>
      <c r="T23" s="73">
        <f ca="1">(S23/#REF!)*T$14</f>
        <v>0</v>
      </c>
      <c r="U23" s="31"/>
      <c r="V23" s="74">
        <f t="shared" ref="V23:V24" si="6">(Q23+M23+F23+P23)/30*U23</f>
        <v>0</v>
      </c>
      <c r="W23" s="31"/>
      <c r="X23" s="74">
        <f t="shared" ref="X23:X24" si="7">(S23+Q23+F23+M23+P23)/220*W23</f>
        <v>0</v>
      </c>
      <c r="Y23" s="75"/>
      <c r="Z23" s="74">
        <f t="shared" ref="Z23:Z24" si="8">(U23+S23+Q23+P23+M23+F23)/30*Y23</f>
        <v>0</v>
      </c>
      <c r="AB23" s="26">
        <f t="shared" si="4"/>
        <v>1519.4</v>
      </c>
      <c r="AC23" s="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s="85" customFormat="1" ht="32.4" x14ac:dyDescent="0.55000000000000004">
      <c r="A24" s="29" t="s">
        <v>40</v>
      </c>
      <c r="B24" s="18" t="s">
        <v>156</v>
      </c>
      <c r="C24" s="18" t="s">
        <v>157</v>
      </c>
      <c r="D24" s="20" t="s">
        <v>158</v>
      </c>
      <c r="E24" s="20" t="s">
        <v>87</v>
      </c>
      <c r="F24" s="5">
        <v>1277</v>
      </c>
      <c r="G24" s="38" t="s">
        <v>159</v>
      </c>
      <c r="H24" s="71">
        <v>0.29166666666666669</v>
      </c>
      <c r="I24" s="71">
        <v>0.5</v>
      </c>
      <c r="J24" s="71">
        <v>0.54166666666666663</v>
      </c>
      <c r="K24" s="71">
        <v>0.79166666666666663</v>
      </c>
      <c r="L24" s="71">
        <v>0.79166666666666663</v>
      </c>
      <c r="M24" s="5">
        <v>242.4</v>
      </c>
      <c r="S24" s="24">
        <f t="shared" si="5"/>
        <v>0</v>
      </c>
      <c r="T24" s="25">
        <f ca="1">(S24/#REF!)*T$14</f>
        <v>0</v>
      </c>
      <c r="U24" s="23"/>
      <c r="V24" s="26">
        <f t="shared" si="6"/>
        <v>0</v>
      </c>
      <c r="W24" s="23"/>
      <c r="X24" s="26">
        <f t="shared" si="7"/>
        <v>0</v>
      </c>
      <c r="Y24" s="27"/>
      <c r="Z24" s="26">
        <f t="shared" si="8"/>
        <v>0</v>
      </c>
      <c r="AB24" s="26">
        <f t="shared" si="4"/>
        <v>1519.4</v>
      </c>
      <c r="AC24" s="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ht="32.4" x14ac:dyDescent="0.55000000000000004">
      <c r="A25" s="76" t="s">
        <v>40</v>
      </c>
      <c r="B25" s="77" t="s">
        <v>141</v>
      </c>
      <c r="C25" s="78">
        <v>44606</v>
      </c>
      <c r="D25" s="79" t="s">
        <v>178</v>
      </c>
      <c r="E25" s="79" t="s">
        <v>48</v>
      </c>
      <c r="F25" s="80">
        <v>3250.11</v>
      </c>
      <c r="G25" s="81">
        <v>1.8333333333333333</v>
      </c>
      <c r="H25" s="22">
        <v>0.29166666666666669</v>
      </c>
      <c r="I25" s="22">
        <v>0.45833333333333331</v>
      </c>
      <c r="J25" s="22">
        <v>0.5083333333333333</v>
      </c>
      <c r="K25" s="22">
        <v>0.70833333333333337</v>
      </c>
      <c r="L25" s="22"/>
      <c r="M25" s="5">
        <v>242.4</v>
      </c>
      <c r="N25" s="82"/>
      <c r="O25" s="83"/>
      <c r="P25" s="83"/>
      <c r="Q25" s="34"/>
      <c r="R25" s="34"/>
      <c r="S25" s="24">
        <f t="shared" si="0"/>
        <v>0</v>
      </c>
      <c r="T25" s="25">
        <f ca="1">(S25/#REF!)*T$14</f>
        <v>0</v>
      </c>
      <c r="U25" s="23"/>
      <c r="V25" s="26">
        <f t="shared" si="1"/>
        <v>0</v>
      </c>
      <c r="W25" s="23"/>
      <c r="X25" s="26">
        <f t="shared" si="2"/>
        <v>0</v>
      </c>
      <c r="Y25" s="27"/>
      <c r="Z25" s="26">
        <f t="shared" si="3"/>
        <v>0</v>
      </c>
      <c r="AA25" s="84"/>
      <c r="AB25" s="26">
        <f t="shared" si="4"/>
        <v>3492.51</v>
      </c>
    </row>
    <row r="26" spans="1:59" ht="32.4" x14ac:dyDescent="0.55000000000000004">
      <c r="A26" s="29" t="s">
        <v>34</v>
      </c>
      <c r="B26" s="18" t="s">
        <v>35</v>
      </c>
      <c r="C26" s="19">
        <v>44448</v>
      </c>
      <c r="D26" s="20" t="s">
        <v>36</v>
      </c>
      <c r="E26" s="20" t="s">
        <v>37</v>
      </c>
      <c r="F26" s="5">
        <v>2600</v>
      </c>
      <c r="G26" s="30">
        <v>1.25</v>
      </c>
      <c r="H26" s="22">
        <v>0.54166666666666663</v>
      </c>
      <c r="I26" s="22">
        <v>0.66666666666666663</v>
      </c>
      <c r="J26" s="22">
        <v>0.67708333333333337</v>
      </c>
      <c r="K26" s="22">
        <v>0.79166666666666663</v>
      </c>
      <c r="L26" s="59"/>
      <c r="M26" s="5">
        <v>242.4</v>
      </c>
      <c r="N26" s="63"/>
      <c r="O26" s="33"/>
      <c r="P26" s="33"/>
      <c r="Q26" s="23"/>
      <c r="R26" s="23"/>
      <c r="S26" s="24">
        <f t="shared" si="0"/>
        <v>0</v>
      </c>
      <c r="T26" s="25">
        <f ca="1">(S26/#REF!)*T$14</f>
        <v>0</v>
      </c>
      <c r="U26" s="23"/>
      <c r="V26" s="26">
        <f t="shared" si="1"/>
        <v>0</v>
      </c>
      <c r="W26" s="23"/>
      <c r="X26" s="26">
        <f t="shared" si="2"/>
        <v>0</v>
      </c>
      <c r="Y26" s="27"/>
      <c r="Z26" s="26">
        <f t="shared" si="3"/>
        <v>0</v>
      </c>
      <c r="AA26" s="27"/>
      <c r="AB26" s="26">
        <f t="shared" si="4"/>
        <v>2842.4</v>
      </c>
    </row>
    <row r="27" spans="1:59" ht="32.4" x14ac:dyDescent="0.55000000000000004">
      <c r="A27" s="29" t="s">
        <v>34</v>
      </c>
      <c r="B27" s="18" t="s">
        <v>92</v>
      </c>
      <c r="C27" s="28" t="s">
        <v>57</v>
      </c>
      <c r="D27" s="20" t="s">
        <v>93</v>
      </c>
      <c r="E27" s="20" t="s">
        <v>39</v>
      </c>
      <c r="F27" s="5">
        <v>2600</v>
      </c>
      <c r="G27" s="30">
        <v>1.25</v>
      </c>
      <c r="H27" s="22">
        <v>0.54166666666666663</v>
      </c>
      <c r="I27" s="22">
        <v>0.66666666666666663</v>
      </c>
      <c r="J27" s="22">
        <v>0.67499999999999993</v>
      </c>
      <c r="K27" s="22">
        <v>0.79166666666666663</v>
      </c>
      <c r="L27" s="22"/>
      <c r="M27" s="5">
        <v>242.4</v>
      </c>
      <c r="N27" s="34"/>
      <c r="O27" s="34"/>
      <c r="P27" s="23"/>
      <c r="Q27" s="23"/>
      <c r="R27" s="23"/>
      <c r="S27" s="24">
        <f t="shared" si="0"/>
        <v>0</v>
      </c>
      <c r="T27" s="25">
        <f ca="1">(S27/#REF!)*T$14</f>
        <v>0</v>
      </c>
      <c r="U27" s="23"/>
      <c r="V27" s="26">
        <f t="shared" si="1"/>
        <v>0</v>
      </c>
      <c r="W27" s="23"/>
      <c r="X27" s="26">
        <f t="shared" si="2"/>
        <v>0</v>
      </c>
      <c r="Y27" s="27"/>
      <c r="Z27" s="26">
        <f t="shared" si="3"/>
        <v>0</v>
      </c>
      <c r="AA27" s="27"/>
      <c r="AB27" s="26">
        <f t="shared" si="4"/>
        <v>2842.4</v>
      </c>
    </row>
    <row r="28" spans="1:59" ht="32.4" x14ac:dyDescent="0.55000000000000004">
      <c r="A28" s="29" t="s">
        <v>34</v>
      </c>
      <c r="B28" s="41" t="s">
        <v>115</v>
      </c>
      <c r="C28" s="39">
        <v>44487</v>
      </c>
      <c r="D28" s="32" t="s">
        <v>133</v>
      </c>
      <c r="E28" s="40" t="s">
        <v>114</v>
      </c>
      <c r="F28" s="5">
        <v>2600</v>
      </c>
      <c r="G28" s="30">
        <v>1.25</v>
      </c>
      <c r="H28" s="22">
        <v>0.29166666666666669</v>
      </c>
      <c r="I28" s="22">
        <v>0.5</v>
      </c>
      <c r="J28" s="22">
        <v>0.54999999999999993</v>
      </c>
      <c r="K28" s="22">
        <v>0.70833333333333337</v>
      </c>
      <c r="L28" s="22"/>
      <c r="M28" s="5">
        <v>242.4</v>
      </c>
      <c r="N28" s="23" t="s">
        <v>55</v>
      </c>
      <c r="O28" s="35">
        <v>82.62</v>
      </c>
      <c r="P28" s="23"/>
      <c r="Q28" s="23"/>
      <c r="R28" s="23"/>
      <c r="S28" s="24">
        <f t="shared" si="0"/>
        <v>0</v>
      </c>
      <c r="T28" s="25">
        <f ca="1">(S28/#REF!)*T$14</f>
        <v>0</v>
      </c>
      <c r="U28" s="23"/>
      <c r="V28" s="26">
        <f t="shared" si="1"/>
        <v>0</v>
      </c>
      <c r="W28" s="23"/>
      <c r="X28" s="26">
        <f t="shared" si="2"/>
        <v>0</v>
      </c>
      <c r="Y28" s="27"/>
      <c r="Z28" s="26">
        <f t="shared" si="3"/>
        <v>0</v>
      </c>
      <c r="AA28" s="27"/>
      <c r="AB28" s="26">
        <f t="shared" si="4"/>
        <v>2925.02</v>
      </c>
    </row>
    <row r="29" spans="1:59" ht="32.4" x14ac:dyDescent="0.55000000000000004">
      <c r="A29" s="29" t="s">
        <v>34</v>
      </c>
      <c r="B29" s="18" t="s">
        <v>56</v>
      </c>
      <c r="C29" s="28" t="s">
        <v>57</v>
      </c>
      <c r="D29" s="20" t="s">
        <v>58</v>
      </c>
      <c r="E29" s="20" t="s">
        <v>54</v>
      </c>
      <c r="F29" s="5">
        <v>2600</v>
      </c>
      <c r="G29" s="30">
        <v>1.25</v>
      </c>
      <c r="H29" s="22">
        <v>0.54166666666666663</v>
      </c>
      <c r="I29" s="22">
        <v>0.66666666666666663</v>
      </c>
      <c r="J29" s="22">
        <v>0.67708333333333337</v>
      </c>
      <c r="K29" s="22">
        <v>0.79166666666666663</v>
      </c>
      <c r="L29" s="22"/>
      <c r="M29" s="5">
        <v>242.4</v>
      </c>
      <c r="N29" s="23" t="s">
        <v>55</v>
      </c>
      <c r="O29" s="35">
        <f>F29*5%</f>
        <v>130</v>
      </c>
      <c r="P29" s="23"/>
      <c r="Q29" s="23"/>
      <c r="R29" s="23"/>
      <c r="S29" s="24">
        <f t="shared" si="0"/>
        <v>0</v>
      </c>
      <c r="T29" s="25">
        <f ca="1">(S29/#REF!)*T$14</f>
        <v>0</v>
      </c>
      <c r="U29" s="23"/>
      <c r="V29" s="26">
        <f t="shared" si="1"/>
        <v>0</v>
      </c>
      <c r="W29" s="23"/>
      <c r="X29" s="26">
        <f t="shared" si="2"/>
        <v>0</v>
      </c>
      <c r="Y29" s="27"/>
      <c r="Z29" s="26">
        <f t="shared" si="3"/>
        <v>0</v>
      </c>
      <c r="AA29" s="27"/>
      <c r="AB29" s="26">
        <f t="shared" si="4"/>
        <v>2972.4</v>
      </c>
    </row>
    <row r="30" spans="1:59" ht="32.4" x14ac:dyDescent="0.55000000000000004">
      <c r="A30" s="29" t="s">
        <v>34</v>
      </c>
      <c r="B30" s="18" t="s">
        <v>59</v>
      </c>
      <c r="C30" s="28" t="s">
        <v>38</v>
      </c>
      <c r="D30" s="20" t="s">
        <v>60</v>
      </c>
      <c r="E30" s="20" t="s">
        <v>37</v>
      </c>
      <c r="F30" s="5">
        <v>2600</v>
      </c>
      <c r="G30" s="30">
        <v>1.25</v>
      </c>
      <c r="H30" s="22">
        <v>0.29166666666666669</v>
      </c>
      <c r="I30" s="22">
        <v>0.41666666666666669</v>
      </c>
      <c r="J30" s="22">
        <v>0.42708333333333331</v>
      </c>
      <c r="K30" s="22">
        <v>0.55208333333333337</v>
      </c>
      <c r="L30" s="22"/>
      <c r="M30" s="5">
        <v>242.4</v>
      </c>
      <c r="N30" s="23"/>
      <c r="O30" s="23"/>
      <c r="P30" s="23"/>
      <c r="Q30" s="23"/>
      <c r="R30" s="23"/>
      <c r="S30" s="24">
        <f t="shared" ref="S30:S32" si="9">((K30+M30+Q30+O30+P30)/220*1.5)*R30*24</f>
        <v>0</v>
      </c>
      <c r="T30" s="25">
        <f ca="1">(S30/#REF!)*T$14</f>
        <v>0</v>
      </c>
      <c r="U30" s="23"/>
      <c r="V30" s="26">
        <f t="shared" ref="V30:V32" si="10">(Q30+M30+F30+P30)/30*U30</f>
        <v>0</v>
      </c>
      <c r="W30" s="23"/>
      <c r="X30" s="26">
        <f t="shared" ref="X30:X32" si="11">(S30+Q30+F30+M30+P30)/220*W30</f>
        <v>0</v>
      </c>
      <c r="Y30" s="27"/>
      <c r="Z30" s="26">
        <f t="shared" ref="Z30:Z32" si="12">(U30+S30+Q30+P30+M30+F30)/30*Y30</f>
        <v>0</v>
      </c>
      <c r="AA30" s="27"/>
      <c r="AB30" s="26">
        <f t="shared" si="4"/>
        <v>2842.4</v>
      </c>
    </row>
    <row r="31" spans="1:59" ht="32.4" x14ac:dyDescent="0.55000000000000004">
      <c r="A31" s="29" t="s">
        <v>34</v>
      </c>
      <c r="B31" s="18" t="s">
        <v>184</v>
      </c>
      <c r="C31" s="28" t="s">
        <v>185</v>
      </c>
      <c r="D31" s="20" t="s">
        <v>186</v>
      </c>
      <c r="E31" s="20" t="s">
        <v>187</v>
      </c>
      <c r="F31" s="5">
        <v>1212</v>
      </c>
      <c r="G31" s="30">
        <v>1.8333333333333333</v>
      </c>
      <c r="H31" s="22">
        <v>0.27083333333333331</v>
      </c>
      <c r="I31" s="22">
        <v>0.45833333333333331</v>
      </c>
      <c r="J31" s="22">
        <v>0.5083333333333333</v>
      </c>
      <c r="K31" s="22">
        <v>0.66666666666666663</v>
      </c>
      <c r="L31" s="22"/>
      <c r="M31" s="5">
        <v>242.4</v>
      </c>
      <c r="N31" s="23"/>
      <c r="O31" s="23"/>
      <c r="P31" s="23"/>
      <c r="Q31" s="23"/>
      <c r="R31" s="23"/>
      <c r="S31" s="24">
        <f t="shared" si="9"/>
        <v>0</v>
      </c>
      <c r="T31" s="25">
        <f ca="1">(S31/#REF!)*T$14</f>
        <v>0</v>
      </c>
      <c r="U31" s="23"/>
      <c r="V31" s="26">
        <f t="shared" si="10"/>
        <v>0</v>
      </c>
      <c r="W31" s="23"/>
      <c r="X31" s="26">
        <f t="shared" si="11"/>
        <v>0</v>
      </c>
      <c r="Y31" s="27"/>
      <c r="Z31" s="26">
        <f t="shared" si="12"/>
        <v>0</v>
      </c>
      <c r="AA31" s="27"/>
      <c r="AB31" s="26">
        <v>1454.4</v>
      </c>
    </row>
    <row r="32" spans="1:59" ht="32.4" x14ac:dyDescent="0.55000000000000004">
      <c r="A32" s="29" t="s">
        <v>34</v>
      </c>
      <c r="B32" s="64">
        <v>76848916.420000002</v>
      </c>
      <c r="C32" s="19">
        <v>44606</v>
      </c>
      <c r="D32" s="20" t="s">
        <v>150</v>
      </c>
      <c r="E32" s="20" t="s">
        <v>54</v>
      </c>
      <c r="F32" s="5">
        <v>2600</v>
      </c>
      <c r="G32" s="30">
        <v>1.25</v>
      </c>
      <c r="H32" s="22">
        <v>0.54166666666666663</v>
      </c>
      <c r="I32" s="22">
        <v>0.66666666666666663</v>
      </c>
      <c r="J32" s="22">
        <v>0.67708333333333337</v>
      </c>
      <c r="K32" s="22">
        <v>0.80208333333333337</v>
      </c>
      <c r="L32" s="22"/>
      <c r="M32" s="5">
        <v>242.4</v>
      </c>
      <c r="N32" s="23"/>
      <c r="O32" s="23"/>
      <c r="P32" s="23"/>
      <c r="Q32" s="23"/>
      <c r="R32" s="23"/>
      <c r="S32" s="24">
        <f t="shared" si="9"/>
        <v>0</v>
      </c>
      <c r="T32" s="25">
        <f ca="1">(S32/#REF!)*T$14</f>
        <v>0</v>
      </c>
      <c r="U32" s="23"/>
      <c r="V32" s="26">
        <f t="shared" si="10"/>
        <v>0</v>
      </c>
      <c r="W32" s="23"/>
      <c r="X32" s="26">
        <f t="shared" si="11"/>
        <v>0</v>
      </c>
      <c r="Y32" s="27"/>
      <c r="Z32" s="26">
        <f t="shared" si="12"/>
        <v>0</v>
      </c>
      <c r="AA32" s="27"/>
      <c r="AB32" s="26">
        <f t="shared" si="4"/>
        <v>2842.4</v>
      </c>
    </row>
    <row r="33" spans="1:28" ht="32.4" x14ac:dyDescent="0.55000000000000004">
      <c r="A33" s="17" t="s">
        <v>49</v>
      </c>
      <c r="B33" s="19" t="s">
        <v>113</v>
      </c>
      <c r="C33" s="19">
        <v>44473</v>
      </c>
      <c r="D33" s="20" t="s">
        <v>111</v>
      </c>
      <c r="E33" s="20" t="s">
        <v>112</v>
      </c>
      <c r="F33" s="5">
        <v>1212</v>
      </c>
      <c r="G33" s="21">
        <v>1.8333333333333333</v>
      </c>
      <c r="H33" s="22">
        <v>0.29166666666666669</v>
      </c>
      <c r="I33" s="22">
        <v>0.45833333333333331</v>
      </c>
      <c r="J33" s="22">
        <v>0.5083333333333333</v>
      </c>
      <c r="K33" s="22">
        <v>0.70833333333333337</v>
      </c>
      <c r="L33" s="22"/>
      <c r="M33" s="5">
        <v>242.4</v>
      </c>
      <c r="N33" s="23"/>
      <c r="O33" s="23"/>
      <c r="P33" s="23"/>
      <c r="Q33" s="23"/>
      <c r="R33" s="22"/>
      <c r="S33" s="24">
        <f t="shared" si="0"/>
        <v>0</v>
      </c>
      <c r="T33" s="25">
        <f ca="1">(S33/#REF!)*T$14</f>
        <v>0</v>
      </c>
      <c r="U33" s="23"/>
      <c r="V33" s="26">
        <f t="shared" si="1"/>
        <v>0</v>
      </c>
      <c r="W33" s="27"/>
      <c r="X33" s="26">
        <f t="shared" si="2"/>
        <v>0</v>
      </c>
      <c r="Y33" s="27"/>
      <c r="Z33" s="26">
        <f t="shared" si="3"/>
        <v>0</v>
      </c>
      <c r="AA33" s="27"/>
      <c r="AB33" s="26">
        <f t="shared" si="4"/>
        <v>1454.4</v>
      </c>
    </row>
    <row r="34" spans="1:28" ht="32.4" x14ac:dyDescent="0.55000000000000004">
      <c r="A34" s="17" t="s">
        <v>49</v>
      </c>
      <c r="B34" s="19" t="s">
        <v>119</v>
      </c>
      <c r="C34" s="19">
        <v>44509</v>
      </c>
      <c r="D34" s="20" t="s">
        <v>117</v>
      </c>
      <c r="E34" s="20" t="s">
        <v>112</v>
      </c>
      <c r="F34" s="5">
        <v>1212</v>
      </c>
      <c r="G34" s="21">
        <v>1.8333333333333333</v>
      </c>
      <c r="H34" s="22">
        <v>0.29166666666666669</v>
      </c>
      <c r="I34" s="22">
        <v>0.45833333333333331</v>
      </c>
      <c r="J34" s="22">
        <v>0.5083333333333333</v>
      </c>
      <c r="K34" s="22">
        <v>0.70833333333333337</v>
      </c>
      <c r="L34" s="22"/>
      <c r="M34" s="5">
        <v>242.4</v>
      </c>
      <c r="N34" s="63"/>
      <c r="O34" s="33"/>
      <c r="P34" s="33"/>
      <c r="Q34" s="23"/>
      <c r="R34" s="22"/>
      <c r="S34" s="24">
        <f t="shared" si="0"/>
        <v>0</v>
      </c>
      <c r="T34" s="25">
        <f ca="1">(S34/#REF!)*T$14</f>
        <v>0</v>
      </c>
      <c r="U34" s="23"/>
      <c r="V34" s="26">
        <f t="shared" si="1"/>
        <v>0</v>
      </c>
      <c r="W34" s="27"/>
      <c r="X34" s="26">
        <f t="shared" si="2"/>
        <v>0</v>
      </c>
      <c r="Y34" s="27"/>
      <c r="Z34" s="26">
        <f t="shared" si="3"/>
        <v>0</v>
      </c>
      <c r="AA34" s="27"/>
      <c r="AB34" s="26">
        <f t="shared" si="4"/>
        <v>1454.4</v>
      </c>
    </row>
    <row r="35" spans="1:28" ht="32.4" x14ac:dyDescent="0.55000000000000004">
      <c r="A35" s="17" t="s">
        <v>49</v>
      </c>
      <c r="B35" s="19" t="s">
        <v>139</v>
      </c>
      <c r="C35" s="19">
        <v>44545</v>
      </c>
      <c r="D35" s="20" t="s">
        <v>136</v>
      </c>
      <c r="E35" s="20" t="s">
        <v>112</v>
      </c>
      <c r="F35" s="5">
        <v>1212</v>
      </c>
      <c r="G35" s="21">
        <v>1.8333333333333333</v>
      </c>
      <c r="H35" s="22">
        <v>0.29166666666666669</v>
      </c>
      <c r="I35" s="22">
        <v>0.45833333333333331</v>
      </c>
      <c r="J35" s="22">
        <v>0.5083333333333333</v>
      </c>
      <c r="K35" s="22">
        <v>0.70833333333333337</v>
      </c>
      <c r="L35" s="22"/>
      <c r="M35" s="5">
        <v>242.4</v>
      </c>
      <c r="N35" s="63"/>
      <c r="O35" s="33"/>
      <c r="P35" s="33"/>
      <c r="Q35" s="23"/>
      <c r="R35" s="22"/>
      <c r="S35" s="24">
        <f t="shared" si="0"/>
        <v>0</v>
      </c>
      <c r="T35" s="25">
        <f ca="1">(S35/#REF!)*T$14</f>
        <v>0</v>
      </c>
      <c r="U35" s="23"/>
      <c r="V35" s="26">
        <f t="shared" si="1"/>
        <v>0</v>
      </c>
      <c r="W35" s="27"/>
      <c r="X35" s="26">
        <f t="shared" si="2"/>
        <v>0</v>
      </c>
      <c r="Y35" s="27"/>
      <c r="Z35" s="26">
        <f t="shared" si="3"/>
        <v>0</v>
      </c>
      <c r="AA35" s="27"/>
      <c r="AB35" s="26">
        <f t="shared" si="4"/>
        <v>1454.4</v>
      </c>
    </row>
    <row r="36" spans="1:28" ht="32.4" x14ac:dyDescent="0.55000000000000004">
      <c r="A36" s="29" t="s">
        <v>49</v>
      </c>
      <c r="B36" s="18" t="s">
        <v>50</v>
      </c>
      <c r="C36" s="19">
        <v>44357</v>
      </c>
      <c r="D36" s="20" t="s">
        <v>51</v>
      </c>
      <c r="E36" s="20" t="s">
        <v>52</v>
      </c>
      <c r="F36" s="5">
        <v>5090.05</v>
      </c>
      <c r="G36" s="30">
        <v>1.8333333333333333</v>
      </c>
      <c r="H36" s="22">
        <v>0.29166666666666669</v>
      </c>
      <c r="I36" s="22">
        <v>0.5</v>
      </c>
      <c r="J36" s="22">
        <v>0.54999999999999993</v>
      </c>
      <c r="K36" s="22">
        <v>0.70833333333333337</v>
      </c>
      <c r="L36" s="22"/>
      <c r="M36" s="5">
        <v>242.4</v>
      </c>
      <c r="N36" s="23" t="s">
        <v>53</v>
      </c>
      <c r="O36" s="35">
        <f>F36*2%</f>
        <v>101.801</v>
      </c>
      <c r="P36" s="23"/>
      <c r="Q36" s="23"/>
      <c r="R36" s="23"/>
      <c r="S36" s="24">
        <f t="shared" si="0"/>
        <v>0</v>
      </c>
      <c r="T36" s="25">
        <f ca="1">(S36/#REF!)*T$14</f>
        <v>0</v>
      </c>
      <c r="U36" s="23"/>
      <c r="V36" s="26">
        <f t="shared" si="1"/>
        <v>0</v>
      </c>
      <c r="W36" s="23"/>
      <c r="X36" s="26">
        <f t="shared" si="2"/>
        <v>0</v>
      </c>
      <c r="Y36" s="27"/>
      <c r="Z36" s="26">
        <f t="shared" si="3"/>
        <v>0</v>
      </c>
      <c r="AA36" s="27"/>
      <c r="AB36" s="26">
        <f t="shared" si="4"/>
        <v>5434.2510000000002</v>
      </c>
    </row>
    <row r="37" spans="1:28" ht="32.4" x14ac:dyDescent="0.55000000000000004">
      <c r="A37" s="29" t="s">
        <v>49</v>
      </c>
      <c r="B37" s="18" t="s">
        <v>142</v>
      </c>
      <c r="C37" s="19">
        <v>44606</v>
      </c>
      <c r="D37" s="20" t="s">
        <v>143</v>
      </c>
      <c r="E37" s="20" t="s">
        <v>112</v>
      </c>
      <c r="F37" s="5">
        <v>1212</v>
      </c>
      <c r="G37" s="30">
        <v>1.8333333333333333</v>
      </c>
      <c r="H37" s="22">
        <v>0.29166666666666669</v>
      </c>
      <c r="I37" s="22">
        <v>0.45833333333333331</v>
      </c>
      <c r="J37" s="22">
        <v>0.5083333333333333</v>
      </c>
      <c r="K37" s="22">
        <v>0.70833333333333337</v>
      </c>
      <c r="L37" s="22"/>
      <c r="M37" s="5">
        <v>242.4</v>
      </c>
      <c r="N37" s="23"/>
      <c r="O37" s="23"/>
      <c r="P37" s="23"/>
      <c r="Q37" s="23"/>
      <c r="R37" s="23"/>
      <c r="S37" s="24">
        <f t="shared" si="0"/>
        <v>0</v>
      </c>
      <c r="T37" s="25">
        <f ca="1">(S37/#REF!)*T$14</f>
        <v>0</v>
      </c>
      <c r="U37" s="23"/>
      <c r="V37" s="26">
        <f t="shared" ref="V37:V55" si="13">(Q37+M37+F37+P37)/30*U37</f>
        <v>0</v>
      </c>
      <c r="W37" s="23"/>
      <c r="X37" s="26">
        <f t="shared" ref="X37:X55" si="14">(S37+Q37+F37+M37+P37)/220*W37</f>
        <v>0</v>
      </c>
      <c r="Y37" s="27"/>
      <c r="Z37" s="26">
        <f t="shared" ref="Z37:Z55" si="15">(U37+S37+Q37+P37+M37+F37)/30*Y37</f>
        <v>0</v>
      </c>
      <c r="AA37" s="27"/>
      <c r="AB37" s="26">
        <f>P37+O37+M37+F37</f>
        <v>1454.4</v>
      </c>
    </row>
    <row r="38" spans="1:28" ht="32.4" x14ac:dyDescent="0.55000000000000004">
      <c r="A38" s="29" t="s">
        <v>49</v>
      </c>
      <c r="B38" s="38" t="s">
        <v>151</v>
      </c>
      <c r="C38" s="19">
        <v>44606</v>
      </c>
      <c r="D38" s="27" t="s">
        <v>152</v>
      </c>
      <c r="E38" s="27" t="s">
        <v>52</v>
      </c>
      <c r="F38" s="5">
        <v>5090.05</v>
      </c>
      <c r="G38" s="30">
        <v>1.8333333333333333</v>
      </c>
      <c r="H38" s="65">
        <v>0.29166666666666669</v>
      </c>
      <c r="I38" s="65">
        <v>0.45833333333333331</v>
      </c>
      <c r="J38" s="65">
        <v>0.5083333333333333</v>
      </c>
      <c r="K38" s="65">
        <v>0.70833333333333337</v>
      </c>
      <c r="L38" s="27"/>
      <c r="M38" s="5">
        <v>242.4</v>
      </c>
      <c r="N38" s="23" t="s">
        <v>53</v>
      </c>
      <c r="O38" s="35">
        <f>F38*2%</f>
        <v>101.801</v>
      </c>
      <c r="P38" s="27"/>
      <c r="Q38" s="27"/>
      <c r="R38" s="27"/>
      <c r="S38" s="24">
        <f t="shared" si="0"/>
        <v>0</v>
      </c>
      <c r="T38" s="25">
        <f ca="1">(S38/#REF!)*T$14</f>
        <v>0</v>
      </c>
      <c r="U38" s="23"/>
      <c r="V38" s="26">
        <f t="shared" si="13"/>
        <v>0</v>
      </c>
      <c r="W38" s="23"/>
      <c r="X38" s="26">
        <f t="shared" si="14"/>
        <v>0</v>
      </c>
      <c r="Y38" s="27"/>
      <c r="Z38" s="26">
        <f t="shared" si="15"/>
        <v>0</v>
      </c>
      <c r="AA38" s="27"/>
      <c r="AB38" s="26">
        <f>P38+O38+M38+F38</f>
        <v>5434.2510000000002</v>
      </c>
    </row>
    <row r="39" spans="1:28" ht="32.4" x14ac:dyDescent="0.55000000000000004">
      <c r="A39" s="17" t="s">
        <v>62</v>
      </c>
      <c r="B39" s="18" t="s">
        <v>128</v>
      </c>
      <c r="C39" s="19">
        <v>44529</v>
      </c>
      <c r="D39" s="20" t="s">
        <v>125</v>
      </c>
      <c r="E39" s="20" t="s">
        <v>110</v>
      </c>
      <c r="F39" s="5">
        <v>1212</v>
      </c>
      <c r="G39" s="21">
        <v>1.8333333333333333</v>
      </c>
      <c r="H39" s="22">
        <v>0.27083333333333331</v>
      </c>
      <c r="I39" s="22">
        <v>0.45833333333333331</v>
      </c>
      <c r="J39" s="22">
        <v>0.5083333333333333</v>
      </c>
      <c r="K39" s="22">
        <v>0.6875</v>
      </c>
      <c r="L39" s="22"/>
      <c r="M39" s="5">
        <v>242.4</v>
      </c>
      <c r="N39" s="23"/>
      <c r="O39" s="23"/>
      <c r="P39" s="23"/>
      <c r="Q39" s="23"/>
      <c r="R39" s="22"/>
      <c r="S39" s="24">
        <f t="shared" si="0"/>
        <v>0</v>
      </c>
      <c r="T39" s="25">
        <f ca="1">(S39/#REF!)*T$14</f>
        <v>0</v>
      </c>
      <c r="U39" s="23"/>
      <c r="V39" s="26">
        <f t="shared" si="13"/>
        <v>0</v>
      </c>
      <c r="W39" s="27"/>
      <c r="X39" s="26">
        <f t="shared" si="14"/>
        <v>0</v>
      </c>
      <c r="Y39" s="27"/>
      <c r="Z39" s="26">
        <f t="shared" si="15"/>
        <v>0</v>
      </c>
      <c r="AA39" s="27"/>
      <c r="AB39" s="26">
        <f t="shared" si="4"/>
        <v>1454.4</v>
      </c>
    </row>
    <row r="40" spans="1:28" ht="32.4" x14ac:dyDescent="0.55000000000000004">
      <c r="A40" s="29" t="s">
        <v>62</v>
      </c>
      <c r="B40" s="18" t="s">
        <v>64</v>
      </c>
      <c r="C40" s="28" t="s">
        <v>23</v>
      </c>
      <c r="D40" s="20" t="s">
        <v>65</v>
      </c>
      <c r="E40" s="20" t="s">
        <v>63</v>
      </c>
      <c r="F40" s="5">
        <v>1212</v>
      </c>
      <c r="G40" s="30">
        <v>1.8333333333333333</v>
      </c>
      <c r="H40" s="22">
        <v>0.27083333333333331</v>
      </c>
      <c r="I40" s="22">
        <v>0.45833333333333331</v>
      </c>
      <c r="J40" s="22">
        <v>0.5083333333333333</v>
      </c>
      <c r="K40" s="22">
        <v>0.6875</v>
      </c>
      <c r="L40" s="22"/>
      <c r="M40" s="5">
        <v>242.4</v>
      </c>
      <c r="N40" s="23"/>
      <c r="O40" s="23"/>
      <c r="P40" s="23"/>
      <c r="Q40" s="23"/>
      <c r="R40" s="23"/>
      <c r="S40" s="24">
        <f t="shared" si="0"/>
        <v>0</v>
      </c>
      <c r="T40" s="25">
        <f ca="1">(S40/#REF!)*T$14</f>
        <v>0</v>
      </c>
      <c r="U40" s="23"/>
      <c r="V40" s="26">
        <f t="shared" si="13"/>
        <v>0</v>
      </c>
      <c r="W40" s="23"/>
      <c r="X40" s="26">
        <f t="shared" si="14"/>
        <v>0</v>
      </c>
      <c r="Y40" s="27"/>
      <c r="Z40" s="26">
        <f t="shared" si="15"/>
        <v>0</v>
      </c>
      <c r="AA40" s="27"/>
      <c r="AB40" s="26">
        <f t="shared" si="4"/>
        <v>1454.4</v>
      </c>
    </row>
    <row r="41" spans="1:28" ht="32.4" x14ac:dyDescent="0.55000000000000004">
      <c r="A41" s="29" t="s">
        <v>62</v>
      </c>
      <c r="B41" s="18" t="s">
        <v>66</v>
      </c>
      <c r="C41" s="28" t="s">
        <v>23</v>
      </c>
      <c r="D41" s="20" t="s">
        <v>67</v>
      </c>
      <c r="E41" s="20" t="s">
        <v>63</v>
      </c>
      <c r="F41" s="5">
        <v>1212</v>
      </c>
      <c r="G41" s="30">
        <v>1.8333333333333333</v>
      </c>
      <c r="H41" s="22">
        <v>0.29166666666666669</v>
      </c>
      <c r="I41" s="22">
        <v>0.45833333333333331</v>
      </c>
      <c r="J41" s="22">
        <v>0.5083333333333333</v>
      </c>
      <c r="K41" s="22">
        <v>0.70833333333333337</v>
      </c>
      <c r="L41" s="22"/>
      <c r="M41" s="5">
        <v>242.4</v>
      </c>
      <c r="N41" s="23"/>
      <c r="O41" s="23"/>
      <c r="P41" s="23"/>
      <c r="Q41" s="23"/>
      <c r="R41" s="23"/>
      <c r="S41" s="24">
        <f t="shared" si="0"/>
        <v>0</v>
      </c>
      <c r="T41" s="25">
        <f ca="1">(S41/#REF!)*T$14</f>
        <v>0</v>
      </c>
      <c r="U41" s="23"/>
      <c r="V41" s="26">
        <f t="shared" si="13"/>
        <v>0</v>
      </c>
      <c r="W41" s="23"/>
      <c r="X41" s="26">
        <f t="shared" si="14"/>
        <v>0</v>
      </c>
      <c r="Y41" s="27"/>
      <c r="Z41" s="26">
        <f t="shared" si="15"/>
        <v>0</v>
      </c>
      <c r="AA41" s="27"/>
      <c r="AB41" s="26">
        <f t="shared" si="4"/>
        <v>1454.4</v>
      </c>
    </row>
    <row r="42" spans="1:28" ht="32.4" x14ac:dyDescent="0.55000000000000004">
      <c r="A42" s="29" t="s">
        <v>62</v>
      </c>
      <c r="B42" s="18" t="s">
        <v>68</v>
      </c>
      <c r="C42" s="28" t="s">
        <v>23</v>
      </c>
      <c r="D42" s="20" t="s">
        <v>69</v>
      </c>
      <c r="E42" s="20" t="s">
        <v>63</v>
      </c>
      <c r="F42" s="5">
        <v>1212</v>
      </c>
      <c r="G42" s="30">
        <v>1.8333333333333333</v>
      </c>
      <c r="H42" s="22">
        <v>0.27083333333333331</v>
      </c>
      <c r="I42" s="22">
        <v>0.45833333333333331</v>
      </c>
      <c r="J42" s="22">
        <v>0.5083333333333333</v>
      </c>
      <c r="K42" s="22">
        <v>0.6875</v>
      </c>
      <c r="L42" s="22"/>
      <c r="M42" s="5">
        <v>242.4</v>
      </c>
      <c r="N42" s="36"/>
      <c r="O42" s="23"/>
      <c r="P42" s="23"/>
      <c r="Q42" s="23"/>
      <c r="R42" s="23"/>
      <c r="S42" s="24">
        <f t="shared" si="0"/>
        <v>0</v>
      </c>
      <c r="T42" s="25">
        <f ca="1">(S42/#REF!)*T$14</f>
        <v>0</v>
      </c>
      <c r="U42" s="23"/>
      <c r="V42" s="26">
        <f t="shared" si="13"/>
        <v>0</v>
      </c>
      <c r="W42" s="23"/>
      <c r="X42" s="26">
        <f t="shared" si="14"/>
        <v>0</v>
      </c>
      <c r="Y42" s="27"/>
      <c r="Z42" s="26">
        <f t="shared" si="15"/>
        <v>0</v>
      </c>
      <c r="AA42" s="27"/>
      <c r="AB42" s="26">
        <f t="shared" si="4"/>
        <v>1454.4</v>
      </c>
    </row>
    <row r="43" spans="1:28" ht="32.4" x14ac:dyDescent="0.55000000000000004">
      <c r="A43" s="29" t="s">
        <v>62</v>
      </c>
      <c r="B43" s="18" t="s">
        <v>121</v>
      </c>
      <c r="C43" s="28" t="s">
        <v>120</v>
      </c>
      <c r="D43" s="20" t="s">
        <v>118</v>
      </c>
      <c r="E43" s="20" t="s">
        <v>63</v>
      </c>
      <c r="F43" s="5">
        <v>1212</v>
      </c>
      <c r="G43" s="30">
        <v>1.8333333333333333</v>
      </c>
      <c r="H43" s="22">
        <v>0.29166666666666669</v>
      </c>
      <c r="I43" s="22">
        <v>0.5</v>
      </c>
      <c r="J43" s="22">
        <v>0.54166666666666663</v>
      </c>
      <c r="K43" s="22">
        <v>0.64583333333333337</v>
      </c>
      <c r="L43" s="22">
        <v>0.60416666666666663</v>
      </c>
      <c r="M43" s="5">
        <v>242.4</v>
      </c>
      <c r="N43" s="62"/>
      <c r="O43" s="23"/>
      <c r="P43" s="5"/>
      <c r="Q43" s="23"/>
      <c r="R43" s="23"/>
      <c r="S43" s="24">
        <f t="shared" si="0"/>
        <v>0</v>
      </c>
      <c r="T43" s="25">
        <f ca="1">(S43/#REF!)*T$14</f>
        <v>0</v>
      </c>
      <c r="U43" s="23"/>
      <c r="V43" s="26">
        <f t="shared" si="13"/>
        <v>0</v>
      </c>
      <c r="W43" s="23"/>
      <c r="X43" s="26">
        <f t="shared" si="14"/>
        <v>0</v>
      </c>
      <c r="Y43" s="27"/>
      <c r="Z43" s="26">
        <f t="shared" si="15"/>
        <v>0</v>
      </c>
      <c r="AA43" s="27"/>
      <c r="AB43" s="26">
        <f t="shared" si="4"/>
        <v>1454.4</v>
      </c>
    </row>
    <row r="44" spans="1:28" ht="32.4" x14ac:dyDescent="0.55000000000000004">
      <c r="A44" s="29" t="s">
        <v>62</v>
      </c>
      <c r="B44" s="18" t="s">
        <v>122</v>
      </c>
      <c r="C44" s="28" t="s">
        <v>120</v>
      </c>
      <c r="D44" s="20" t="s">
        <v>123</v>
      </c>
      <c r="E44" s="20" t="s">
        <v>63</v>
      </c>
      <c r="F44" s="5">
        <v>1212</v>
      </c>
      <c r="G44" s="30">
        <v>1.8333333333333333</v>
      </c>
      <c r="H44" s="22">
        <v>0.27083333333333331</v>
      </c>
      <c r="I44" s="22">
        <v>0.45</v>
      </c>
      <c r="J44" s="22">
        <v>0.5</v>
      </c>
      <c r="K44" s="22">
        <v>0.6875</v>
      </c>
      <c r="L44" s="22"/>
      <c r="M44" s="5">
        <v>242.4</v>
      </c>
      <c r="N44" s="62"/>
      <c r="O44" s="23"/>
      <c r="P44" s="5"/>
      <c r="Q44" s="23"/>
      <c r="R44" s="23"/>
      <c r="S44" s="24">
        <f>((K43+M43+Q43+O43+P43)/220*1.5)*R43*24</f>
        <v>0</v>
      </c>
      <c r="T44" s="25">
        <f ca="1">(S44/#REF!)*T$14</f>
        <v>0</v>
      </c>
      <c r="U44" s="23"/>
      <c r="V44" s="26">
        <f t="shared" si="13"/>
        <v>0</v>
      </c>
      <c r="W44" s="23"/>
      <c r="X44" s="26">
        <f t="shared" si="14"/>
        <v>0</v>
      </c>
      <c r="Y44" s="27"/>
      <c r="Z44" s="26">
        <f t="shared" si="15"/>
        <v>0</v>
      </c>
      <c r="AA44" s="27"/>
      <c r="AB44" s="26">
        <f t="shared" si="4"/>
        <v>1454.4</v>
      </c>
    </row>
    <row r="45" spans="1:28" ht="32.4" x14ac:dyDescent="0.55000000000000004">
      <c r="A45" s="29" t="s">
        <v>62</v>
      </c>
      <c r="B45" s="18" t="s">
        <v>70</v>
      </c>
      <c r="C45" s="28" t="s">
        <v>61</v>
      </c>
      <c r="D45" s="20" t="s">
        <v>71</v>
      </c>
      <c r="E45" s="20" t="s">
        <v>63</v>
      </c>
      <c r="F45" s="5">
        <v>1212</v>
      </c>
      <c r="G45" s="30">
        <v>1.8333333333333333</v>
      </c>
      <c r="H45" s="22">
        <v>0.29166666666666669</v>
      </c>
      <c r="I45" s="22">
        <v>0.5</v>
      </c>
      <c r="J45" s="22">
        <v>0.54999999999999993</v>
      </c>
      <c r="K45" s="22">
        <v>0.70833333333333337</v>
      </c>
      <c r="L45" s="22"/>
      <c r="M45" s="5">
        <v>242.4</v>
      </c>
      <c r="N45" s="23"/>
      <c r="O45" s="23"/>
      <c r="P45" s="23"/>
      <c r="Q45" s="23"/>
      <c r="R45" s="23"/>
      <c r="S45" s="24">
        <f t="shared" ref="S45:S55" si="16">((K45+M45+Q45+O45+P45)/220*1.5)*R45*24</f>
        <v>0</v>
      </c>
      <c r="T45" s="25">
        <f ca="1">(S45/#REF!)*T$14</f>
        <v>0</v>
      </c>
      <c r="U45" s="23"/>
      <c r="V45" s="26">
        <f t="shared" si="13"/>
        <v>0</v>
      </c>
      <c r="W45" s="23"/>
      <c r="X45" s="26">
        <f t="shared" si="14"/>
        <v>0</v>
      </c>
      <c r="Y45" s="27"/>
      <c r="Z45" s="26">
        <f t="shared" si="15"/>
        <v>0</v>
      </c>
      <c r="AA45" s="27"/>
      <c r="AB45" s="26">
        <f t="shared" si="4"/>
        <v>1454.4</v>
      </c>
    </row>
    <row r="46" spans="1:28" ht="32.4" x14ac:dyDescent="0.55000000000000004">
      <c r="A46" s="29" t="s">
        <v>62</v>
      </c>
      <c r="B46" s="18" t="s">
        <v>72</v>
      </c>
      <c r="C46" s="28" t="s">
        <v>23</v>
      </c>
      <c r="D46" s="20" t="s">
        <v>73</v>
      </c>
      <c r="E46" s="20" t="s">
        <v>63</v>
      </c>
      <c r="F46" s="5">
        <v>1212</v>
      </c>
      <c r="G46" s="30">
        <v>1.8333333333333333</v>
      </c>
      <c r="H46" s="22">
        <v>0.375</v>
      </c>
      <c r="I46" s="22">
        <v>0.5</v>
      </c>
      <c r="J46" s="22">
        <v>0.54999999999999993</v>
      </c>
      <c r="K46" s="22">
        <v>0.79166666666666663</v>
      </c>
      <c r="L46" s="61"/>
      <c r="M46" s="5">
        <v>242.4</v>
      </c>
      <c r="N46" s="23"/>
      <c r="O46" s="23"/>
      <c r="P46" s="23"/>
      <c r="Q46" s="23"/>
      <c r="R46" s="23"/>
      <c r="S46" s="24">
        <f t="shared" si="16"/>
        <v>0</v>
      </c>
      <c r="T46" s="25">
        <f ca="1">(S46/#REF!)*T$14</f>
        <v>0</v>
      </c>
      <c r="U46" s="23"/>
      <c r="V46" s="26">
        <f t="shared" si="13"/>
        <v>0</v>
      </c>
      <c r="W46" s="23"/>
      <c r="X46" s="26">
        <f t="shared" si="14"/>
        <v>0</v>
      </c>
      <c r="Y46" s="27"/>
      <c r="Z46" s="26">
        <f t="shared" si="15"/>
        <v>0</v>
      </c>
      <c r="AA46" s="27"/>
      <c r="AB46" s="26">
        <f t="shared" si="4"/>
        <v>1454.4</v>
      </c>
    </row>
    <row r="47" spans="1:28" ht="32.4" x14ac:dyDescent="0.55000000000000004">
      <c r="A47" s="29" t="s">
        <v>62</v>
      </c>
      <c r="B47" s="18" t="s">
        <v>74</v>
      </c>
      <c r="C47" s="28" t="s">
        <v>23</v>
      </c>
      <c r="D47" s="32" t="s">
        <v>75</v>
      </c>
      <c r="E47" s="32" t="s">
        <v>63</v>
      </c>
      <c r="F47" s="5">
        <v>1212</v>
      </c>
      <c r="G47" s="30">
        <v>1.8333333333333333</v>
      </c>
      <c r="H47" s="22">
        <v>0.29166666666666669</v>
      </c>
      <c r="I47" s="22">
        <v>0.5</v>
      </c>
      <c r="J47" s="22">
        <v>0.54999999999999993</v>
      </c>
      <c r="K47" s="22">
        <v>0.70833333333333337</v>
      </c>
      <c r="L47" s="22"/>
      <c r="M47" s="5">
        <v>242.4</v>
      </c>
      <c r="N47" s="23"/>
      <c r="O47" s="23"/>
      <c r="P47" s="23"/>
      <c r="Q47" s="23"/>
      <c r="R47" s="23"/>
      <c r="S47" s="24">
        <f t="shared" si="16"/>
        <v>0</v>
      </c>
      <c r="T47" s="25">
        <f ca="1">(S47/#REF!)*T$14</f>
        <v>0</v>
      </c>
      <c r="U47" s="23"/>
      <c r="V47" s="26">
        <f t="shared" si="13"/>
        <v>0</v>
      </c>
      <c r="W47" s="23"/>
      <c r="X47" s="26">
        <f t="shared" si="14"/>
        <v>0</v>
      </c>
      <c r="Y47" s="27"/>
      <c r="Z47" s="26">
        <f t="shared" si="15"/>
        <v>0</v>
      </c>
      <c r="AA47" s="27"/>
      <c r="AB47" s="26">
        <f t="shared" si="4"/>
        <v>1454.4</v>
      </c>
    </row>
    <row r="48" spans="1:28" ht="32.4" x14ac:dyDescent="0.55000000000000004">
      <c r="A48" s="29" t="s">
        <v>62</v>
      </c>
      <c r="B48" s="18" t="s">
        <v>76</v>
      </c>
      <c r="C48" s="28" t="s">
        <v>77</v>
      </c>
      <c r="D48" s="32" t="s">
        <v>78</v>
      </c>
      <c r="E48" s="32" t="s">
        <v>63</v>
      </c>
      <c r="F48" s="5">
        <v>1212</v>
      </c>
      <c r="G48" s="30">
        <v>1.8333333333333333</v>
      </c>
      <c r="H48" s="22">
        <v>0.29166666666666669</v>
      </c>
      <c r="I48" s="22">
        <v>0.5</v>
      </c>
      <c r="J48" s="22">
        <v>0.54999999999999993</v>
      </c>
      <c r="K48" s="22">
        <v>0.70833333333333337</v>
      </c>
      <c r="L48" s="22"/>
      <c r="M48" s="5">
        <v>242.4</v>
      </c>
      <c r="N48" s="23"/>
      <c r="O48" s="23"/>
      <c r="P48" s="23"/>
      <c r="Q48" s="23"/>
      <c r="R48" s="23"/>
      <c r="S48" s="24">
        <f t="shared" si="16"/>
        <v>0</v>
      </c>
      <c r="T48" s="25">
        <f ca="1">(S48/#REF!)*T$14</f>
        <v>0</v>
      </c>
      <c r="U48" s="23"/>
      <c r="V48" s="26">
        <f t="shared" si="13"/>
        <v>0</v>
      </c>
      <c r="W48" s="23"/>
      <c r="X48" s="26">
        <f t="shared" si="14"/>
        <v>0</v>
      </c>
      <c r="Y48" s="27"/>
      <c r="Z48" s="26">
        <f t="shared" si="15"/>
        <v>0</v>
      </c>
      <c r="AA48" s="27"/>
      <c r="AB48" s="26">
        <f t="shared" si="4"/>
        <v>1454.4</v>
      </c>
    </row>
    <row r="49" spans="1:59" ht="32.4" x14ac:dyDescent="0.55000000000000004">
      <c r="A49" s="29" t="s">
        <v>62</v>
      </c>
      <c r="B49" s="18" t="s">
        <v>79</v>
      </c>
      <c r="C49" s="28" t="s">
        <v>77</v>
      </c>
      <c r="D49" s="32" t="s">
        <v>80</v>
      </c>
      <c r="E49" s="32" t="s">
        <v>63</v>
      </c>
      <c r="F49" s="5">
        <v>1212</v>
      </c>
      <c r="G49" s="30">
        <v>1.8333333333333333</v>
      </c>
      <c r="H49" s="22">
        <v>0.29166666666666669</v>
      </c>
      <c r="I49" s="22">
        <v>0.5</v>
      </c>
      <c r="J49" s="22">
        <v>0.54999999999999993</v>
      </c>
      <c r="K49" s="22">
        <v>0.70833333333333337</v>
      </c>
      <c r="L49" s="22"/>
      <c r="M49" s="5">
        <v>242.4</v>
      </c>
      <c r="N49" s="23"/>
      <c r="O49" s="23"/>
      <c r="P49" s="23"/>
      <c r="Q49" s="23"/>
      <c r="R49" s="23"/>
      <c r="S49" s="24">
        <f t="shared" si="16"/>
        <v>0</v>
      </c>
      <c r="T49" s="25">
        <f ca="1">(S49/#REF!)*T$14</f>
        <v>0</v>
      </c>
      <c r="U49" s="23"/>
      <c r="V49" s="26">
        <f t="shared" si="13"/>
        <v>0</v>
      </c>
      <c r="W49" s="23"/>
      <c r="X49" s="26">
        <f t="shared" si="14"/>
        <v>0</v>
      </c>
      <c r="Y49" s="27"/>
      <c r="Z49" s="26">
        <f t="shared" si="15"/>
        <v>0</v>
      </c>
      <c r="AA49" s="27"/>
      <c r="AB49" s="26">
        <f t="shared" si="4"/>
        <v>1454.4</v>
      </c>
    </row>
    <row r="50" spans="1:59" ht="32.4" x14ac:dyDescent="0.55000000000000004">
      <c r="A50" s="29" t="s">
        <v>62</v>
      </c>
      <c r="B50" s="18" t="s">
        <v>81</v>
      </c>
      <c r="C50" s="28" t="s">
        <v>57</v>
      </c>
      <c r="D50" s="32" t="s">
        <v>82</v>
      </c>
      <c r="E50" s="32" t="s">
        <v>63</v>
      </c>
      <c r="F50" s="5">
        <v>1212</v>
      </c>
      <c r="G50" s="30">
        <v>1.8333333333333333</v>
      </c>
      <c r="H50" s="22">
        <v>0.375</v>
      </c>
      <c r="I50" s="22">
        <v>0.5</v>
      </c>
      <c r="J50" s="22">
        <v>0.54999999999999993</v>
      </c>
      <c r="K50" s="22">
        <v>0.79166666666666663</v>
      </c>
      <c r="L50" s="22"/>
      <c r="M50" s="5">
        <v>242.4</v>
      </c>
      <c r="N50" s="23"/>
      <c r="O50" s="23"/>
      <c r="P50" s="23"/>
      <c r="Q50" s="23"/>
      <c r="R50" s="23"/>
      <c r="S50" s="24">
        <f t="shared" si="16"/>
        <v>0</v>
      </c>
      <c r="T50" s="25">
        <f ca="1">(S50/#REF!)*T$14</f>
        <v>0</v>
      </c>
      <c r="U50" s="23"/>
      <c r="V50" s="26">
        <f t="shared" si="13"/>
        <v>0</v>
      </c>
      <c r="W50" s="23"/>
      <c r="X50" s="26">
        <f t="shared" si="14"/>
        <v>0</v>
      </c>
      <c r="Y50" s="27"/>
      <c r="Z50" s="26">
        <f t="shared" si="15"/>
        <v>0</v>
      </c>
      <c r="AA50" s="27"/>
      <c r="AB50" s="26">
        <f t="shared" si="4"/>
        <v>1454.4</v>
      </c>
    </row>
    <row r="51" spans="1:59" ht="32.4" x14ac:dyDescent="0.55000000000000004">
      <c r="A51" s="29" t="s">
        <v>62</v>
      </c>
      <c r="B51" s="18" t="s">
        <v>127</v>
      </c>
      <c r="C51" s="28" t="s">
        <v>126</v>
      </c>
      <c r="D51" s="32" t="s">
        <v>124</v>
      </c>
      <c r="E51" s="32" t="s">
        <v>63</v>
      </c>
      <c r="F51" s="5">
        <v>1212</v>
      </c>
      <c r="G51" s="30">
        <v>1.8333333333333333</v>
      </c>
      <c r="H51" s="22">
        <v>0.375</v>
      </c>
      <c r="I51" s="22">
        <v>0.5</v>
      </c>
      <c r="J51" s="22">
        <v>0.54999999999999993</v>
      </c>
      <c r="K51" s="22">
        <v>0.79166666666666663</v>
      </c>
      <c r="L51" s="22"/>
      <c r="M51" s="5">
        <v>242.4</v>
      </c>
      <c r="N51" s="23"/>
      <c r="O51" s="23"/>
      <c r="P51" s="23"/>
      <c r="Q51" s="23"/>
      <c r="R51" s="23"/>
      <c r="S51" s="24">
        <f t="shared" si="16"/>
        <v>0</v>
      </c>
      <c r="T51" s="25">
        <f ca="1">(S51/#REF!)*T$14</f>
        <v>0</v>
      </c>
      <c r="U51" s="23"/>
      <c r="V51" s="26">
        <f t="shared" si="13"/>
        <v>0</v>
      </c>
      <c r="W51" s="23"/>
      <c r="X51" s="26">
        <f t="shared" si="14"/>
        <v>0</v>
      </c>
      <c r="Y51" s="27"/>
      <c r="Z51" s="26">
        <f t="shared" si="15"/>
        <v>0</v>
      </c>
      <c r="AA51" s="27"/>
      <c r="AB51" s="26">
        <f t="shared" si="4"/>
        <v>1454.4</v>
      </c>
    </row>
    <row r="52" spans="1:59" ht="32.4" x14ac:dyDescent="0.55000000000000004">
      <c r="A52" s="29" t="s">
        <v>62</v>
      </c>
      <c r="B52" s="18" t="s">
        <v>144</v>
      </c>
      <c r="C52" s="19">
        <v>44606</v>
      </c>
      <c r="D52" s="20" t="s">
        <v>145</v>
      </c>
      <c r="E52" s="20" t="s">
        <v>110</v>
      </c>
      <c r="F52" s="5">
        <v>1212</v>
      </c>
      <c r="G52" s="30">
        <v>1.8333333333333333</v>
      </c>
      <c r="H52" s="22">
        <v>0.29166666666666669</v>
      </c>
      <c r="I52" s="22">
        <v>0.45833333333333331</v>
      </c>
      <c r="J52" s="22">
        <v>0.5083333333333333</v>
      </c>
      <c r="K52" s="22">
        <v>0.70833333333333337</v>
      </c>
      <c r="L52" s="22"/>
      <c r="M52" s="5">
        <v>242.4</v>
      </c>
      <c r="N52" s="23"/>
      <c r="O52" s="23"/>
      <c r="P52" s="23"/>
      <c r="Q52" s="23"/>
      <c r="R52" s="23"/>
      <c r="S52" s="24">
        <f t="shared" si="16"/>
        <v>0</v>
      </c>
      <c r="T52" s="25">
        <f ca="1">(S52/#REF!)*T$14</f>
        <v>0</v>
      </c>
      <c r="U52" s="23"/>
      <c r="V52" s="26">
        <f t="shared" si="13"/>
        <v>0</v>
      </c>
      <c r="W52" s="23"/>
      <c r="X52" s="26">
        <f t="shared" si="14"/>
        <v>0</v>
      </c>
      <c r="Y52" s="27"/>
      <c r="Z52" s="26">
        <f t="shared" si="15"/>
        <v>0</v>
      </c>
      <c r="AA52" s="27"/>
      <c r="AB52" s="26">
        <f t="shared" si="4"/>
        <v>1454.4</v>
      </c>
    </row>
    <row r="53" spans="1:59" ht="32.4" x14ac:dyDescent="0.55000000000000004">
      <c r="A53" s="29" t="s">
        <v>62</v>
      </c>
      <c r="B53" s="18" t="s">
        <v>146</v>
      </c>
      <c r="C53" s="19">
        <v>44606</v>
      </c>
      <c r="D53" s="20" t="s">
        <v>147</v>
      </c>
      <c r="E53" s="20" t="s">
        <v>110</v>
      </c>
      <c r="F53" s="5">
        <v>1212</v>
      </c>
      <c r="G53" s="30">
        <v>1.8333333333333333</v>
      </c>
      <c r="H53" s="22">
        <v>0.29166666666666669</v>
      </c>
      <c r="I53" s="22">
        <v>0.45833333333333331</v>
      </c>
      <c r="J53" s="22">
        <v>0.5083333333333333</v>
      </c>
      <c r="K53" s="22">
        <v>0.70833333333333337</v>
      </c>
      <c r="L53" s="22"/>
      <c r="M53" s="5">
        <v>242.4</v>
      </c>
      <c r="N53" s="23"/>
      <c r="O53" s="23"/>
      <c r="P53" s="23"/>
      <c r="Q53" s="23"/>
      <c r="R53" s="23"/>
      <c r="S53" s="24">
        <f t="shared" si="16"/>
        <v>0</v>
      </c>
      <c r="T53" s="25">
        <f ca="1">(S53/#REF!)*T$14</f>
        <v>0</v>
      </c>
      <c r="U53" s="23"/>
      <c r="V53" s="26">
        <f t="shared" si="13"/>
        <v>0</v>
      </c>
      <c r="W53" s="23"/>
      <c r="X53" s="26">
        <f t="shared" si="14"/>
        <v>0</v>
      </c>
      <c r="Y53" s="27"/>
      <c r="Z53" s="26">
        <f t="shared" si="15"/>
        <v>0</v>
      </c>
      <c r="AA53" s="27"/>
      <c r="AB53" s="26">
        <f t="shared" si="4"/>
        <v>1454.4</v>
      </c>
    </row>
    <row r="54" spans="1:59" ht="32.4" x14ac:dyDescent="0.55000000000000004">
      <c r="A54" s="29" t="s">
        <v>30</v>
      </c>
      <c r="B54" s="18" t="s">
        <v>31</v>
      </c>
      <c r="C54" s="19">
        <v>44357</v>
      </c>
      <c r="D54" s="20" t="s">
        <v>32</v>
      </c>
      <c r="E54" s="20" t="s">
        <v>33</v>
      </c>
      <c r="F54" s="5">
        <v>2200</v>
      </c>
      <c r="G54" s="21">
        <v>1.8333333333333333</v>
      </c>
      <c r="H54" s="22">
        <v>0.33333333333333331</v>
      </c>
      <c r="I54" s="22">
        <v>0.5</v>
      </c>
      <c r="J54" s="22">
        <v>0.54999999999999993</v>
      </c>
      <c r="K54" s="22">
        <v>0.75</v>
      </c>
      <c r="L54" s="22"/>
      <c r="M54" s="5">
        <v>242.4</v>
      </c>
      <c r="N54" s="23"/>
      <c r="O54" s="23"/>
      <c r="P54" s="23"/>
      <c r="Q54" s="23"/>
      <c r="R54" s="23"/>
      <c r="S54" s="24">
        <f t="shared" si="16"/>
        <v>0</v>
      </c>
      <c r="T54" s="25">
        <f ca="1">(S54/#REF!)*T$14</f>
        <v>0</v>
      </c>
      <c r="U54" s="23"/>
      <c r="V54" s="26">
        <f t="shared" si="13"/>
        <v>0</v>
      </c>
      <c r="W54" s="23"/>
      <c r="X54" s="26">
        <f t="shared" si="14"/>
        <v>0</v>
      </c>
      <c r="Y54" s="27"/>
      <c r="Z54" s="26">
        <f t="shared" si="15"/>
        <v>0</v>
      </c>
      <c r="AA54" s="27"/>
      <c r="AB54" s="26">
        <f t="shared" si="4"/>
        <v>2442.4</v>
      </c>
    </row>
    <row r="55" spans="1:59" ht="32.4" x14ac:dyDescent="0.55000000000000004">
      <c r="A55" s="29" t="s">
        <v>83</v>
      </c>
      <c r="B55" s="18" t="s">
        <v>84</v>
      </c>
      <c r="C55" s="19">
        <v>44397</v>
      </c>
      <c r="D55" s="20" t="s">
        <v>85</v>
      </c>
      <c r="E55" s="20" t="s">
        <v>86</v>
      </c>
      <c r="F55" s="5">
        <v>2200</v>
      </c>
      <c r="G55" s="30">
        <v>1.8333333333333333</v>
      </c>
      <c r="H55" s="22">
        <v>0.27083333333333331</v>
      </c>
      <c r="I55" s="22">
        <v>0.45833333333333331</v>
      </c>
      <c r="J55" s="22">
        <v>0.5083333333333333</v>
      </c>
      <c r="K55" s="22">
        <v>0.6875</v>
      </c>
      <c r="L55" s="22"/>
      <c r="M55" s="5">
        <v>242.4</v>
      </c>
      <c r="N55" s="23"/>
      <c r="O55" s="23"/>
      <c r="P55" s="23"/>
      <c r="Q55" s="23"/>
      <c r="R55" s="23"/>
      <c r="S55" s="24">
        <f t="shared" si="16"/>
        <v>0</v>
      </c>
      <c r="T55" s="25">
        <f ca="1">(S55/#REF!)*T$14</f>
        <v>0</v>
      </c>
      <c r="U55" s="23"/>
      <c r="V55" s="26">
        <f t="shared" si="13"/>
        <v>0</v>
      </c>
      <c r="W55" s="23"/>
      <c r="X55" s="26">
        <f t="shared" si="14"/>
        <v>0</v>
      </c>
      <c r="Y55" s="27"/>
      <c r="Z55" s="26">
        <f t="shared" si="15"/>
        <v>0</v>
      </c>
      <c r="AA55" s="27"/>
      <c r="AB55" s="26">
        <f t="shared" si="4"/>
        <v>2442.4</v>
      </c>
    </row>
    <row r="56" spans="1:59" ht="32.4" x14ac:dyDescent="0.55000000000000004">
      <c r="A56" s="4"/>
      <c r="B56" s="37"/>
      <c r="C56" s="4"/>
      <c r="D56" s="4"/>
      <c r="E56" s="4"/>
      <c r="F56" s="4"/>
      <c r="G56" s="4"/>
      <c r="H56" s="4"/>
      <c r="I56" s="4"/>
      <c r="J56" s="4"/>
      <c r="K56" s="4"/>
      <c r="L56" s="4"/>
      <c r="N56" s="4"/>
    </row>
    <row r="57" spans="1:59" s="4" customFormat="1" ht="66.75" customHeight="1" x14ac:dyDescent="0.55000000000000004">
      <c r="A57" s="6" t="s">
        <v>168</v>
      </c>
      <c r="B57" s="87" t="s">
        <v>0</v>
      </c>
      <c r="C57" s="87" t="s">
        <v>169</v>
      </c>
      <c r="D57" s="7" t="s">
        <v>170</v>
      </c>
      <c r="E57" s="7" t="s">
        <v>171</v>
      </c>
      <c r="F57" s="88" t="s">
        <v>172</v>
      </c>
      <c r="G57" s="7" t="s">
        <v>105</v>
      </c>
      <c r="H57" s="101" t="s">
        <v>106</v>
      </c>
      <c r="I57" s="102"/>
      <c r="J57" s="7" t="s">
        <v>107</v>
      </c>
      <c r="K57" s="104" t="s">
        <v>198</v>
      </c>
      <c r="L57" s="104"/>
      <c r="M57" s="1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</row>
    <row r="58" spans="1:59" ht="27.75" customHeight="1" x14ac:dyDescent="0.5">
      <c r="AC58" s="2"/>
      <c r="BG58" s="1"/>
    </row>
    <row r="59" spans="1:59" ht="32.4" x14ac:dyDescent="0.55000000000000004">
      <c r="A59" s="29" t="s">
        <v>165</v>
      </c>
      <c r="B59" s="90" t="s">
        <v>167</v>
      </c>
      <c r="C59" s="19">
        <v>44617</v>
      </c>
      <c r="D59" s="20" t="s">
        <v>166</v>
      </c>
      <c r="E59" s="20" t="s">
        <v>87</v>
      </c>
      <c r="F59" s="5">
        <v>81.92</v>
      </c>
      <c r="G59" s="22">
        <v>0.29166666666666669</v>
      </c>
      <c r="H59" s="22">
        <v>0.5</v>
      </c>
      <c r="I59" s="22">
        <v>0.54999999999999993</v>
      </c>
      <c r="J59" s="22">
        <v>0.70833333333333337</v>
      </c>
      <c r="K59" s="98" t="s">
        <v>183</v>
      </c>
      <c r="L59" s="98"/>
      <c r="AA59" s="2"/>
      <c r="AB59" s="2"/>
      <c r="AC59" s="2"/>
      <c r="BE59" s="1"/>
      <c r="BF59" s="1"/>
      <c r="BG59" s="1"/>
    </row>
    <row r="60" spans="1:59" ht="32.4" x14ac:dyDescent="0.55000000000000004">
      <c r="A60" s="29" t="s">
        <v>165</v>
      </c>
      <c r="B60" s="90" t="s">
        <v>192</v>
      </c>
      <c r="C60" s="19">
        <v>44677</v>
      </c>
      <c r="D60" s="20" t="s">
        <v>193</v>
      </c>
      <c r="E60" s="20" t="s">
        <v>48</v>
      </c>
      <c r="F60" s="5">
        <v>181.31</v>
      </c>
      <c r="G60" s="22">
        <v>0.29166666666666669</v>
      </c>
      <c r="H60" s="22">
        <v>0.5</v>
      </c>
      <c r="I60" s="22">
        <v>0.54999999999999993</v>
      </c>
      <c r="J60" s="22">
        <v>0.70833333333333337</v>
      </c>
      <c r="K60" s="98" t="s">
        <v>194</v>
      </c>
      <c r="L60" s="98"/>
      <c r="AA60" s="2"/>
      <c r="AB60" s="2"/>
      <c r="AC60" s="2"/>
      <c r="BE60" s="1"/>
      <c r="BF60" s="1"/>
      <c r="BG60" s="1"/>
    </row>
    <row r="61" spans="1:59" ht="32.4" x14ac:dyDescent="0.55000000000000004">
      <c r="A61" s="29" t="s">
        <v>165</v>
      </c>
      <c r="B61" s="90" t="s">
        <v>188</v>
      </c>
      <c r="C61" s="19">
        <v>44678</v>
      </c>
      <c r="D61" s="20" t="s">
        <v>189</v>
      </c>
      <c r="E61" s="20" t="s">
        <v>190</v>
      </c>
      <c r="F61" s="5">
        <v>131.87</v>
      </c>
      <c r="G61" s="22">
        <v>0.29166666666666669</v>
      </c>
      <c r="H61" s="22">
        <v>0.5</v>
      </c>
      <c r="I61" s="22">
        <v>0.54999999999999993</v>
      </c>
      <c r="J61" s="22">
        <v>0.79166666666666663</v>
      </c>
      <c r="K61" s="98" t="s">
        <v>191</v>
      </c>
      <c r="L61" s="98"/>
      <c r="AA61" s="2"/>
      <c r="AB61" s="2"/>
      <c r="AC61" s="2"/>
      <c r="BE61" s="1"/>
      <c r="BF61" s="1"/>
      <c r="BG61" s="1"/>
    </row>
    <row r="62" spans="1:59" ht="32.4" x14ac:dyDescent="0.55000000000000004">
      <c r="A62" s="29" t="s">
        <v>165</v>
      </c>
      <c r="B62" s="90" t="s">
        <v>199</v>
      </c>
      <c r="C62" s="19">
        <v>44680</v>
      </c>
      <c r="D62" s="20" t="s">
        <v>200</v>
      </c>
      <c r="E62" s="20" t="s">
        <v>190</v>
      </c>
      <c r="F62" s="5">
        <v>131.87</v>
      </c>
      <c r="G62" s="22">
        <v>0.29166666666666669</v>
      </c>
      <c r="H62" s="22">
        <v>0.5</v>
      </c>
      <c r="I62" s="22">
        <v>0.54999999999999993</v>
      </c>
      <c r="J62" s="22">
        <v>0.79166666666666663</v>
      </c>
      <c r="K62" s="99" t="s">
        <v>197</v>
      </c>
      <c r="L62" s="100"/>
      <c r="AA62" s="2"/>
      <c r="AB62" s="2"/>
      <c r="AC62" s="2"/>
      <c r="BE62" s="1"/>
      <c r="BF62" s="1"/>
      <c r="BG62" s="1"/>
    </row>
    <row r="63" spans="1:59" ht="32.4" x14ac:dyDescent="0.55000000000000004">
      <c r="A63" s="29" t="s">
        <v>165</v>
      </c>
      <c r="B63" s="90" t="s">
        <v>195</v>
      </c>
      <c r="C63" s="19">
        <v>44681</v>
      </c>
      <c r="D63" s="20" t="s">
        <v>196</v>
      </c>
      <c r="E63" s="20" t="s">
        <v>190</v>
      </c>
      <c r="F63" s="5">
        <v>131.87</v>
      </c>
      <c r="G63" s="22">
        <v>0.29166666666666669</v>
      </c>
      <c r="H63" s="22">
        <v>0.5</v>
      </c>
      <c r="I63" s="22">
        <v>0.54999999999999993</v>
      </c>
      <c r="J63" s="22">
        <v>0.79166666666666663</v>
      </c>
      <c r="K63" s="98" t="s">
        <v>197</v>
      </c>
      <c r="L63" s="98"/>
      <c r="AA63" s="2"/>
      <c r="AB63" s="2"/>
      <c r="AC63" s="2"/>
      <c r="BE63" s="1"/>
      <c r="BF63" s="1"/>
      <c r="BG63" s="1"/>
    </row>
    <row r="64" spans="1:59" ht="32.4" x14ac:dyDescent="0.55000000000000004">
      <c r="A64" s="92"/>
      <c r="B64" s="93"/>
      <c r="C64" s="94"/>
      <c r="D64" s="95"/>
      <c r="E64" s="95"/>
      <c r="F64" s="96"/>
      <c r="G64" s="61"/>
      <c r="H64" s="61"/>
      <c r="I64" s="61"/>
      <c r="J64" s="61"/>
      <c r="K64" s="97"/>
      <c r="L64" s="37"/>
      <c r="M64" s="4"/>
      <c r="AB64" s="2"/>
      <c r="AC64" s="2"/>
      <c r="BF64" s="1"/>
      <c r="BG64" s="1"/>
    </row>
    <row r="65" spans="1:59" ht="32.4" x14ac:dyDescent="0.55000000000000004">
      <c r="A65" s="4"/>
      <c r="B65" s="37"/>
      <c r="C65" s="4"/>
      <c r="D65" s="4"/>
      <c r="E65" s="4"/>
      <c r="F65" s="4"/>
      <c r="G65" s="4"/>
      <c r="H65" s="4"/>
      <c r="I65" s="4"/>
      <c r="J65" s="4"/>
      <c r="K65" s="4"/>
      <c r="L65" s="4"/>
      <c r="N65" s="4"/>
    </row>
    <row r="66" spans="1:59" ht="63.6" x14ac:dyDescent="0.55000000000000004">
      <c r="A66" s="6" t="s">
        <v>168</v>
      </c>
      <c r="B66" s="87" t="s">
        <v>0</v>
      </c>
      <c r="C66" s="87" t="s">
        <v>169</v>
      </c>
      <c r="D66" s="7" t="s">
        <v>170</v>
      </c>
      <c r="E66" s="7" t="s">
        <v>171</v>
      </c>
      <c r="F66" s="88" t="s">
        <v>172</v>
      </c>
      <c r="G66" s="7" t="s">
        <v>105</v>
      </c>
      <c r="H66" s="7" t="s">
        <v>182</v>
      </c>
      <c r="I66" s="9" t="s">
        <v>173</v>
      </c>
      <c r="J66" s="4"/>
      <c r="K66" s="4"/>
      <c r="L66" s="4"/>
    </row>
    <row r="67" spans="1:59" ht="32.4" x14ac:dyDescent="0.55000000000000004">
      <c r="A67" s="29" t="s">
        <v>34</v>
      </c>
      <c r="B67" s="90" t="s">
        <v>179</v>
      </c>
      <c r="C67" s="19">
        <v>44650</v>
      </c>
      <c r="D67" s="20" t="s">
        <v>180</v>
      </c>
      <c r="E67" s="20" t="s">
        <v>39</v>
      </c>
      <c r="F67" s="5">
        <v>135.35</v>
      </c>
      <c r="G67" s="91" t="s">
        <v>181</v>
      </c>
      <c r="H67" s="22">
        <v>0.47916666666666669</v>
      </c>
      <c r="I67" s="89" t="s">
        <v>183</v>
      </c>
      <c r="J67" s="4"/>
      <c r="K67" s="4"/>
      <c r="L67" s="4"/>
      <c r="AB67" s="2"/>
      <c r="AC67" s="2"/>
      <c r="BF67" s="1"/>
      <c r="BG67" s="1"/>
    </row>
    <row r="68" spans="1:59" ht="32.4" x14ac:dyDescent="0.55000000000000004">
      <c r="A68" s="4"/>
      <c r="B68" s="37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59" ht="32.4" x14ac:dyDescent="0.55000000000000004">
      <c r="A69" s="4"/>
      <c r="B69" s="37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59" ht="32.4" x14ac:dyDescent="0.55000000000000004">
      <c r="A70" s="4"/>
      <c r="B70" s="37"/>
      <c r="C70" s="4"/>
      <c r="D70" s="4"/>
      <c r="E70" s="4"/>
      <c r="F70" s="4"/>
      <c r="G70" s="4"/>
      <c r="H70" s="4"/>
      <c r="J70" s="4"/>
      <c r="K70" s="4"/>
      <c r="L70" s="4"/>
      <c r="N70" s="4"/>
      <c r="O70" s="4"/>
      <c r="P70" s="48" t="s">
        <v>174</v>
      </c>
      <c r="Q70" s="48"/>
      <c r="R70" s="49"/>
      <c r="U70" s="4"/>
      <c r="V70" s="4"/>
      <c r="W70" s="4"/>
      <c r="X70" s="4"/>
      <c r="Y70" s="4"/>
      <c r="Z70" s="4"/>
      <c r="AA70" s="4"/>
      <c r="AB70" s="4"/>
    </row>
    <row r="71" spans="1:59" ht="32.4" x14ac:dyDescent="0.55000000000000004"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59" ht="32.4" x14ac:dyDescent="0.55000000000000004">
      <c r="O72" s="4"/>
      <c r="P72" s="4"/>
      <c r="Q72" s="4"/>
      <c r="R72" s="4"/>
      <c r="S72" s="4"/>
      <c r="W72" s="50"/>
      <c r="X72" s="51"/>
      <c r="Y72" s="51"/>
      <c r="Z72" s="4"/>
      <c r="AA72" s="4"/>
      <c r="AB72" s="4"/>
    </row>
    <row r="73" spans="1:59" ht="46.2" x14ac:dyDescent="0.8">
      <c r="O73" s="4"/>
      <c r="P73" s="4"/>
      <c r="Q73" s="4"/>
      <c r="R73" s="4"/>
      <c r="S73" s="52"/>
      <c r="T73" s="53"/>
      <c r="U73" s="54"/>
      <c r="V73" s="55"/>
      <c r="W73" s="56"/>
      <c r="X73" s="57"/>
      <c r="Y73" s="57"/>
      <c r="Z73" s="52"/>
      <c r="AA73" s="52"/>
      <c r="AB73" s="52"/>
    </row>
    <row r="74" spans="1:59" ht="46.2" x14ac:dyDescent="0.8">
      <c r="O74" s="4"/>
      <c r="P74" s="4"/>
      <c r="Q74" s="4"/>
      <c r="R74" s="4"/>
      <c r="S74" s="52"/>
      <c r="T74" s="52"/>
      <c r="U74" s="52"/>
      <c r="V74" s="53"/>
      <c r="W74" s="53"/>
      <c r="X74" s="53"/>
      <c r="Y74" s="53"/>
      <c r="Z74" s="52"/>
      <c r="AA74" s="52"/>
      <c r="AB74" s="52"/>
    </row>
    <row r="75" spans="1:59" ht="46.2" x14ac:dyDescent="0.8">
      <c r="O75" s="4"/>
      <c r="P75" s="4"/>
      <c r="Q75" s="4"/>
      <c r="R75" s="4"/>
      <c r="S75" s="52"/>
      <c r="T75" s="52"/>
      <c r="U75" s="52"/>
      <c r="V75" s="52"/>
      <c r="W75" s="52"/>
      <c r="X75" s="52"/>
      <c r="Y75" s="52"/>
      <c r="Z75" s="52"/>
      <c r="AA75" s="52"/>
      <c r="AB75" s="52"/>
    </row>
    <row r="76" spans="1:59" ht="32.4" x14ac:dyDescent="0.55000000000000004">
      <c r="O76" s="4"/>
      <c r="P76" s="48"/>
      <c r="Q76" s="48"/>
      <c r="R76" s="48"/>
      <c r="S76" s="4"/>
      <c r="T76" s="4"/>
      <c r="U76" s="4"/>
      <c r="V76" s="4"/>
      <c r="W76" s="4"/>
      <c r="X76" s="4"/>
      <c r="Y76" s="51"/>
      <c r="Z76" s="4"/>
      <c r="AA76" s="4"/>
      <c r="AB76" s="4"/>
    </row>
    <row r="77" spans="1:59" ht="32.4" x14ac:dyDescent="0.55000000000000004">
      <c r="O77" s="4"/>
      <c r="P77" s="4"/>
      <c r="Q77" s="4"/>
      <c r="R77" s="58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59" ht="46.2" x14ac:dyDescent="0.8">
      <c r="O78" s="4"/>
      <c r="P78" s="4"/>
      <c r="Q78" s="52"/>
      <c r="R78" s="52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59" ht="32.4" x14ac:dyDescent="0.55000000000000004">
      <c r="O79" s="4"/>
      <c r="P79" s="4"/>
      <c r="Q79" s="4"/>
      <c r="R79" s="4"/>
    </row>
  </sheetData>
  <sortState xmlns:xlrd2="http://schemas.microsoft.com/office/spreadsheetml/2017/richdata2" ref="A8:AC55">
    <sortCondition ref="A8:A55"/>
  </sortState>
  <mergeCells count="9">
    <mergeCell ref="A6:J6"/>
    <mergeCell ref="H57:I57"/>
    <mergeCell ref="K57:L57"/>
    <mergeCell ref="K59:L59"/>
    <mergeCell ref="K60:L60"/>
    <mergeCell ref="K61:L61"/>
    <mergeCell ref="K63:L63"/>
    <mergeCell ref="K62:L62"/>
    <mergeCell ref="I7:J7"/>
  </mergeCells>
  <conditionalFormatting sqref="D44 D26:D27 D29:D37 D22:D24 D7:D20">
    <cfRule type="duplicateValues" dxfId="3" priority="7"/>
  </conditionalFormatting>
  <conditionalFormatting sqref="D45">
    <cfRule type="duplicateValues" dxfId="2" priority="5" stopIfTrue="1"/>
  </conditionalFormatting>
  <conditionalFormatting sqref="D21">
    <cfRule type="duplicateValues" dxfId="1" priority="3"/>
  </conditionalFormatting>
  <conditionalFormatting sqref="D46:D54">
    <cfRule type="duplicateValues" dxfId="0" priority="9" stopIfTrue="1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2021-12-28T19:15:35Z</cp:lastPrinted>
  <dcterms:created xsi:type="dcterms:W3CDTF">2021-10-04T11:47:02Z</dcterms:created>
  <dcterms:modified xsi:type="dcterms:W3CDTF">2023-01-04T04:43:39Z</dcterms:modified>
</cp:coreProperties>
</file>