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OLICLINICA RH\FECHAMENTO\FECHAMENTO MES 092021\GESTÃO\"/>
    </mc:Choice>
  </mc:AlternateContent>
  <xr:revisionPtr revIDLastSave="0" documentId="13_ncr:1_{8659D452-E6C8-427E-939B-E9C30B919403}" xr6:coauthVersionLast="36" xr6:coauthVersionMax="36" xr10:uidLastSave="{00000000-0000-0000-0000-000000000000}"/>
  <bookViews>
    <workbookView xWindow="0" yWindow="0" windowWidth="20490" windowHeight="7545" xr2:uid="{5F9D2954-C3BD-4E04-864B-537F4170413D}"/>
  </bookViews>
  <sheets>
    <sheet name="SETEMBRO 2021" sheetId="1" r:id="rId1"/>
  </sheets>
  <definedNames>
    <definedName name="_xlnm.Print_Area" localSheetId="0">'SETEMBRO 2021'!$A$1:$AH$153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" l="1"/>
  <c r="AA14" i="1"/>
  <c r="O17" i="1"/>
  <c r="R17" i="1" s="1"/>
  <c r="U17" i="1"/>
  <c r="O18" i="1"/>
  <c r="R19" i="1"/>
  <c r="W19" i="1" s="1"/>
  <c r="U19" i="1"/>
  <c r="AA19" i="1"/>
  <c r="O20" i="1"/>
  <c r="R20" i="1" s="1"/>
  <c r="U20" i="1"/>
  <c r="AA20" i="1"/>
  <c r="N21" i="1"/>
  <c r="N22" i="1"/>
  <c r="U22" i="1"/>
  <c r="N23" i="1"/>
  <c r="AA23" i="1" s="1"/>
  <c r="U23" i="1"/>
  <c r="N24" i="1"/>
  <c r="R24" i="1" s="1"/>
  <c r="W24" i="1" s="1"/>
  <c r="U24" i="1"/>
  <c r="R36" i="1"/>
  <c r="W36" i="1" s="1"/>
  <c r="U36" i="1"/>
  <c r="AA36" i="1"/>
  <c r="R37" i="1"/>
  <c r="W37" i="1" s="1"/>
  <c r="U37" i="1"/>
  <c r="AA37" i="1"/>
  <c r="R38" i="1"/>
  <c r="W38" i="1" s="1"/>
  <c r="U38" i="1"/>
  <c r="AA38" i="1"/>
  <c r="R39" i="1"/>
  <c r="W39" i="1" s="1"/>
  <c r="U39" i="1"/>
  <c r="AA39" i="1"/>
  <c r="Y38" i="1" l="1"/>
  <c r="Y36" i="1"/>
  <c r="AA24" i="1"/>
  <c r="R23" i="1"/>
  <c r="Y23" i="1" s="1"/>
  <c r="AA17" i="1"/>
  <c r="W20" i="1"/>
  <c r="Y20" i="1"/>
  <c r="Y37" i="1"/>
  <c r="W17" i="1"/>
  <c r="Y17" i="1"/>
  <c r="R22" i="1"/>
  <c r="AA22" i="1"/>
  <c r="R18" i="1"/>
  <c r="U18" i="1"/>
  <c r="AA18" i="1"/>
  <c r="Y39" i="1"/>
  <c r="Y24" i="1"/>
  <c r="Y19" i="1"/>
  <c r="W23" i="1" l="1"/>
  <c r="Y22" i="1"/>
  <c r="W22" i="1"/>
  <c r="Y18" i="1"/>
  <c r="W18" i="1"/>
  <c r="AA25" i="1"/>
  <c r="R25" i="1"/>
  <c r="W25" i="1" s="1"/>
  <c r="U25" i="1"/>
  <c r="AA21" i="1"/>
  <c r="U21" i="1"/>
  <c r="R21" i="1"/>
  <c r="Y25" i="1" l="1"/>
  <c r="Y21" i="1"/>
  <c r="W21" i="1"/>
  <c r="AA16" i="1"/>
  <c r="R16" i="1"/>
  <c r="Y16" i="1" s="1"/>
  <c r="U16" i="1"/>
  <c r="W16" i="1" l="1"/>
  <c r="AA15" i="1"/>
  <c r="U15" i="1"/>
  <c r="R15" i="1"/>
  <c r="W15" i="1" s="1"/>
  <c r="Y15" i="1" l="1"/>
  <c r="U44" i="1"/>
  <c r="AA44" i="1"/>
  <c r="R44" i="1"/>
  <c r="Y44" i="1" s="1"/>
  <c r="AA30" i="1"/>
  <c r="U30" i="1"/>
  <c r="U27" i="1"/>
  <c r="AA27" i="1"/>
  <c r="R30" i="1"/>
  <c r="W30" i="1" s="1"/>
  <c r="U28" i="1"/>
  <c r="AA28" i="1"/>
  <c r="U33" i="1"/>
  <c r="AA33" i="1"/>
  <c r="U29" i="1"/>
  <c r="AA29" i="1"/>
  <c r="R29" i="1"/>
  <c r="Y29" i="1" s="1"/>
  <c r="R42" i="1"/>
  <c r="AA42" i="1"/>
  <c r="U42" i="1"/>
  <c r="R34" i="1"/>
  <c r="W34" i="1" s="1"/>
  <c r="U34" i="1"/>
  <c r="AA34" i="1"/>
  <c r="U26" i="1"/>
  <c r="Y27" i="1"/>
  <c r="R27" i="1"/>
  <c r="W27" i="1" s="1"/>
  <c r="AA31" i="1"/>
  <c r="R31" i="1"/>
  <c r="W31" i="1" s="1"/>
  <c r="U31" i="1"/>
  <c r="AA43" i="1"/>
  <c r="U43" i="1"/>
  <c r="U40" i="1"/>
  <c r="AA40" i="1"/>
  <c r="U45" i="1"/>
  <c r="AA45" i="1"/>
  <c r="R45" i="1"/>
  <c r="W45" i="1" s="1"/>
  <c r="R40" i="1"/>
  <c r="Y40" i="1" s="1"/>
  <c r="R33" i="1"/>
  <c r="W33" i="1" s="1"/>
  <c r="R26" i="1"/>
  <c r="Y26" i="1" s="1"/>
  <c r="AA32" i="1"/>
  <c r="U32" i="1"/>
  <c r="R32" i="1"/>
  <c r="W32" i="1" s="1"/>
  <c r="R35" i="1"/>
  <c r="W35" i="1" s="1"/>
  <c r="U35" i="1"/>
  <c r="AA35" i="1"/>
  <c r="U41" i="1"/>
  <c r="AA41" i="1"/>
  <c r="R41" i="1"/>
  <c r="Y41" i="1" s="1"/>
  <c r="R43" i="1"/>
  <c r="W43" i="1" s="1"/>
  <c r="R28" i="1"/>
  <c r="W28" i="1" s="1"/>
  <c r="W29" i="1" l="1"/>
  <c r="Y34" i="1"/>
  <c r="Y33" i="1"/>
  <c r="Y43" i="1"/>
  <c r="W40" i="1"/>
  <c r="Y35" i="1"/>
  <c r="Y28" i="1"/>
  <c r="W26" i="1"/>
  <c r="Y32" i="1"/>
  <c r="W42" i="1"/>
  <c r="Y30" i="1"/>
  <c r="Y31" i="1"/>
  <c r="W41" i="1"/>
  <c r="Y42" i="1"/>
  <c r="W44" i="1"/>
  <c r="Y45" i="1"/>
  <c r="S15" i="1"/>
  <c r="S37" i="1"/>
  <c r="S27" i="1"/>
  <c r="S40" i="1"/>
  <c r="S26" i="1"/>
  <c r="S18" i="1"/>
  <c r="S25" i="1"/>
  <c r="S17" i="1"/>
  <c r="S34" i="1"/>
  <c r="S24" i="1"/>
  <c r="S20" i="1"/>
  <c r="S22" i="1"/>
  <c r="S31" i="1"/>
  <c r="S41" i="1"/>
  <c r="S35" i="1"/>
  <c r="S44" i="1"/>
  <c r="S39" i="1"/>
  <c r="S29" i="1"/>
  <c r="S36" i="1"/>
  <c r="S42" i="1"/>
  <c r="S43" i="1"/>
  <c r="S33" i="1"/>
  <c r="S21" i="1"/>
  <c r="S45" i="1"/>
  <c r="S23" i="1"/>
  <c r="S16" i="1"/>
  <c r="S38" i="1"/>
  <c r="S32" i="1"/>
  <c r="S28" i="1"/>
  <c r="S30" i="1"/>
  <c r="S19" i="1"/>
  <c r="W7" i="1"/>
  <c r="S7" i="1"/>
  <c r="Y7" i="1"/>
  <c r="W13" i="1"/>
  <c r="S13" i="1"/>
  <c r="Y13" i="1"/>
  <c r="U10" i="1"/>
  <c r="AA10" i="1"/>
  <c r="R7" i="1"/>
  <c r="AA7" i="1"/>
  <c r="U7" i="1"/>
  <c r="AA8" i="1"/>
  <c r="U8" i="1"/>
  <c r="W10" i="1"/>
  <c r="S10" i="1"/>
  <c r="L10" i="1"/>
  <c r="R10" i="1"/>
  <c r="Y10" i="1"/>
  <c r="R13" i="1"/>
  <c r="U13" i="1"/>
  <c r="L13" i="1"/>
  <c r="AA13" i="1"/>
  <c r="Y9" i="1"/>
  <c r="S9" i="1"/>
  <c r="W9" i="1"/>
  <c r="AA9" i="1"/>
  <c r="U9" i="1"/>
  <c r="L9" i="1"/>
  <c r="R9" i="1"/>
  <c r="W8" i="1"/>
  <c r="S8" i="1"/>
  <c r="L8" i="1"/>
  <c r="R8" i="1"/>
  <c r="Y8" i="1"/>
  <c r="AA11" i="1"/>
  <c r="U11" i="1"/>
  <c r="S11" i="1"/>
  <c r="W11" i="1"/>
  <c r="L11" i="1"/>
  <c r="R11" i="1"/>
  <c r="Y11" i="1"/>
  <c r="W12" i="1"/>
  <c r="S12" i="1"/>
  <c r="Y12" i="1"/>
  <c r="R12" i="1"/>
  <c r="L7" i="1"/>
  <c r="L12" i="1"/>
  <c r="U12" i="1"/>
</calcChain>
</file>

<file path=xl/sharedStrings.xml><?xml version="1.0" encoding="utf-8"?>
<sst xmlns="http://schemas.openxmlformats.org/spreadsheetml/2006/main" count="248" uniqueCount="162">
  <si>
    <t>Especialidade:</t>
  </si>
  <si>
    <t>CPF</t>
  </si>
  <si>
    <t>CARGO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</si>
  <si>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</si>
  <si>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</si>
  <si>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</si>
  <si>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</si>
  <si>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</si>
  <si>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</si>
  <si>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</si>
  <si>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</si>
  <si>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</si>
  <si>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</si>
  <si>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</si>
  <si>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 xml:space="preserve">001.040.041-93 </t>
  </si>
  <si>
    <t>Kaique Gonçalves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</si>
  <si>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</si>
  <si>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</si>
  <si>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</si>
  <si>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</si>
  <si>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</si>
  <si>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</si>
  <si>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</si>
  <si>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</si>
  <si>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</si>
  <si>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</si>
  <si>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</si>
  <si>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</si>
  <si>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</si>
  <si>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</si>
  <si>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</si>
  <si>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</si>
  <si>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</si>
  <si>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</si>
  <si>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</si>
  <si>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</si>
  <si>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</si>
  <si>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</si>
  <si>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</si>
  <si>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</si>
  <si>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</si>
  <si>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</si>
  <si>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032.403.941-70</t>
  </si>
  <si>
    <t>23/06/2021</t>
  </si>
  <si>
    <t xml:space="preserve">Taina Candida Gonçalves 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</si>
  <si>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</si>
  <si>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</si>
  <si>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</si>
  <si>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</si>
  <si>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</si>
  <si>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</si>
  <si>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</si>
  <si>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</si>
  <si>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</si>
  <si>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</si>
  <si>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058.471.041-03</t>
  </si>
  <si>
    <t>Denise Ramos dos Santos</t>
  </si>
  <si>
    <t>ENFERMEIRA - CCIH</t>
  </si>
  <si>
    <t>GRATIFICAÇÃO DE CCIH 10%</t>
  </si>
  <si>
    <t>Farmacia</t>
  </si>
  <si>
    <t>023.451.781-67</t>
  </si>
  <si>
    <t>Bianca Santana Gouveia</t>
  </si>
  <si>
    <t>FARMACÊUTICO(A)</t>
  </si>
  <si>
    <t>Sálario base 2%</t>
  </si>
  <si>
    <t>999.181.961-49</t>
  </si>
  <si>
    <t>Hosana Costa de Araújo</t>
  </si>
  <si>
    <t>FISIOTERAPEUTA</t>
  </si>
  <si>
    <t>011.115.731-58</t>
  </si>
  <si>
    <t>Suziane Ferreira Goulart Garcia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</si>
  <si>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</si>
  <si>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</si>
  <si>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</si>
  <si>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</si>
  <si>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</si>
  <si>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</si>
  <si>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</si>
  <si>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701.955.691-48</t>
  </si>
  <si>
    <t>09/08/2021</t>
  </si>
  <si>
    <t xml:space="preserve">Breynner Aparecido Ferreira Vieira </t>
  </si>
  <si>
    <t>MAQUEIRO</t>
  </si>
  <si>
    <t>Recepção</t>
  </si>
  <si>
    <t>053.858.271-50</t>
  </si>
  <si>
    <t>Alda Mayara Pereira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</si>
  <si>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</si>
  <si>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</si>
  <si>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</si>
  <si>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</si>
  <si>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</si>
  <si>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</si>
  <si>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</si>
  <si>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013.390.531-44</t>
  </si>
  <si>
    <t>Ana Paula Silva Magris</t>
  </si>
  <si>
    <t>003.355.361-07</t>
  </si>
  <si>
    <t>Chirlley Daiany Mendes de Oliveira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</si>
  <si>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</si>
  <si>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</si>
  <si>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</si>
  <si>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</si>
  <si>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</si>
  <si>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</si>
  <si>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</si>
  <si>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</si>
  <si>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</si>
  <si>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</si>
  <si>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</si>
  <si>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006.773.381-63</t>
  </si>
  <si>
    <t xml:space="preserve">Fabiane Borges Silvino 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</si>
  <si>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</si>
  <si>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</si>
  <si>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</si>
  <si>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</si>
  <si>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</si>
  <si>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</si>
  <si>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018.748.161-07</t>
  </si>
  <si>
    <t>Layla Carlos de Souza Carvalho</t>
  </si>
  <si>
    <t>TÉCNICO(A) DE ENFERMAGEM</t>
  </si>
  <si>
    <t>015.411.411-13</t>
  </si>
  <si>
    <t>Ricardo Morais Souza</t>
  </si>
  <si>
    <t>276.891.788-55</t>
  </si>
  <si>
    <t>Eliane Aparecida Scarpim Bobato</t>
  </si>
  <si>
    <t>040.711.771-79</t>
  </si>
  <si>
    <t xml:space="preserve">Patricia Andrade da Silva </t>
  </si>
  <si>
    <t xml:space="preserve">Etiene Carla Miranda </t>
  </si>
  <si>
    <t>COORDENADORA(O) DE ENFERMAGEM NEFRO</t>
  </si>
  <si>
    <t>097.373.516-30</t>
  </si>
  <si>
    <t xml:space="preserve">Aline de Castro Silva Santos </t>
  </si>
  <si>
    <t>101.078.718-74</t>
  </si>
  <si>
    <t xml:space="preserve">Silvia Elena Lima Ramos dos Santos </t>
  </si>
  <si>
    <t>ADMISSÃO</t>
  </si>
  <si>
    <t>RPA</t>
  </si>
  <si>
    <t>SALÁRIO DIA TRABALHADO</t>
  </si>
  <si>
    <t xml:space="preserve">DIAS </t>
  </si>
  <si>
    <t>DIAS UTEIS</t>
  </si>
  <si>
    <t>Insalubridade s/ salário</t>
  </si>
  <si>
    <t>Quirinópolis, 30 de setembro de 2021</t>
  </si>
  <si>
    <t>059.430.176-90</t>
  </si>
  <si>
    <t>23/08/2021</t>
  </si>
  <si>
    <t xml:space="preserve">Glenda Floriano Cruzeiro Ferreira </t>
  </si>
  <si>
    <t xml:space="preserve">FONOAUDIÓLOGA </t>
  </si>
  <si>
    <t>13 DIAS</t>
  </si>
  <si>
    <t xml:space="preserve">22 DIAS </t>
  </si>
  <si>
    <t>     SEGUNDA FEIRA:</t>
  </si>
  <si>
    <t>Atendimento das 10:00 as 11:00</t>
  </si>
  <si>
    <t>Atendimento das 13:00 as 16:00</t>
  </si>
  <si>
    <t>    QUARTA FEIRA:</t>
  </si>
  <si>
    <t>   SEXTA FEIRA: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</si>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</sst>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164" fontId="6" fillId="7" borderId="2" xfId="2" applyNumberFormat="1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NumberFormat="1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44" fontId="5" fillId="7" borderId="3" xfId="2" applyFont="1" applyFill="1" applyBorder="1"/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/>
    <xf numFmtId="44" fontId="5" fillId="7" borderId="4" xfId="2" applyFont="1" applyFill="1" applyBorder="1"/>
    <xf numFmtId="0" fontId="5" fillId="7" borderId="6" xfId="0" applyFont="1" applyFill="1" applyBorder="1"/>
    <xf numFmtId="14" fontId="8" fillId="7" borderId="2" xfId="0" applyNumberFormat="1" applyFont="1" applyFill="1" applyBorder="1" applyAlignment="1">
      <alignment horizontal="center"/>
    </xf>
    <xf numFmtId="0" fontId="8" fillId="7" borderId="2" xfId="0" applyFont="1" applyFill="1" applyBorder="1"/>
    <xf numFmtId="44" fontId="5" fillId="0" borderId="2" xfId="2" applyFont="1" applyBorder="1"/>
    <xf numFmtId="20" fontId="5" fillId="0" borderId="2" xfId="0" applyNumberFormat="1" applyFont="1" applyBorder="1"/>
    <xf numFmtId="44" fontId="5" fillId="7" borderId="2" xfId="0" applyNumberFormat="1" applyFont="1" applyFill="1" applyBorder="1"/>
    <xf numFmtId="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4" fontId="5" fillId="7" borderId="2" xfId="2" applyFont="1" applyFill="1" applyBorder="1" applyAlignment="1">
      <alignment horizontal="right"/>
    </xf>
    <xf numFmtId="22" fontId="5" fillId="7" borderId="2" xfId="0" applyNumberFormat="1" applyFont="1" applyFill="1" applyBorder="1" applyAlignment="1">
      <alignment horizontal="right"/>
    </xf>
    <xf numFmtId="20" fontId="5" fillId="7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5" fillId="0" borderId="0" xfId="0" applyFont="1" applyAlignment="1"/>
    <xf numFmtId="0" fontId="10" fillId="0" borderId="0" xfId="4" applyFont="1" applyAlignment="1"/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12" fillId="0" borderId="0" xfId="0" applyFont="1" applyAlignment="1"/>
    <xf numFmtId="0" fontId="13" fillId="0" borderId="0" xfId="0" applyFont="1" applyAlignment="1"/>
  </cellXfs>
  <cellStyles count="5">
    <cellStyle name="Célula de Verificação" xfId="3" builtinId="23"/>
    <cellStyle name="Moeda" xfId="2" builtinId="4"/>
    <cellStyle name="Normal" xfId="0" builtinId="0"/>
    <cellStyle name="Normal 2" xfId="4" xr:uid="{C27F74F0-0C6F-4845-AA51-0FB7D61E8BCF}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235233</xdr:colOff>
      <xdr:row>51</xdr:row>
      <xdr:rowOff>268029</xdr:rowOff>
    </xdr:from>
    <xdr:to>
      <xdr:col>25</xdr:col>
      <xdr:colOff>476251</xdr:colOff>
      <xdr:row>53</xdr:row>
      <xdr:rowOff>110756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0D45BA-B581-43C7-9788-232A31D79474}"/>
            </a:ext>
          </a:extLst>
        </xdr:cNvPr>
        <xdr:cNvSpPr txBox="1">
          <a:spLocks noChangeArrowheads="1"/>
        </xdr:cNvSpPr>
      </xdr:nvSpPr>
      <xdr:spPr bwMode="auto">
        <a:xfrm>
          <a:off x="58337733" y="26716517"/>
          <a:ext cx="4682326" cy="994588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646731</xdr:colOff>
      <xdr:row>51</xdr:row>
      <xdr:rowOff>180521</xdr:rowOff>
    </xdr:from>
    <xdr:to>
      <xdr:col>26</xdr:col>
      <xdr:colOff>2321657</xdr:colOff>
      <xdr:row>53</xdr:row>
      <xdr:rowOff>138746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2D407D4-1A55-4A99-A451-563AE8965449}"/>
            </a:ext>
          </a:extLst>
        </xdr:cNvPr>
        <xdr:cNvSpPr txBox="1">
          <a:spLocks noChangeArrowheads="1"/>
        </xdr:cNvSpPr>
      </xdr:nvSpPr>
      <xdr:spPr bwMode="auto">
        <a:xfrm>
          <a:off x="57304606" y="22834146"/>
          <a:ext cx="3405301" cy="65672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Diretoria:</a:t>
          </a:r>
        </a:p>
      </xdr:txBody>
    </xdr:sp>
    <xdr:clientData/>
  </xdr:twoCellAnchor>
  <xdr:twoCellAnchor>
    <xdr:from>
      <xdr:col>18</xdr:col>
      <xdr:colOff>1930558</xdr:colOff>
      <xdr:row>51</xdr:row>
      <xdr:rowOff>236658</xdr:rowOff>
    </xdr:from>
    <xdr:to>
      <xdr:col>21</xdr:col>
      <xdr:colOff>1428750</xdr:colOff>
      <xdr:row>53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45FE64F-2AD9-454B-AC2D-3B139E79E932}"/>
            </a:ext>
          </a:extLst>
        </xdr:cNvPr>
        <xdr:cNvSpPr txBox="1">
          <a:spLocks noChangeArrowheads="1"/>
        </xdr:cNvSpPr>
      </xdr:nvSpPr>
      <xdr:spPr bwMode="auto">
        <a:xfrm>
          <a:off x="47015558" y="22890283"/>
          <a:ext cx="4482942" cy="557092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16</xdr:col>
      <xdr:colOff>542258</xdr:colOff>
      <xdr:row>53</xdr:row>
      <xdr:rowOff>318336</xdr:rowOff>
    </xdr:from>
    <xdr:to>
      <xdr:col>18</xdr:col>
      <xdr:colOff>1257371</xdr:colOff>
      <xdr:row>56</xdr:row>
      <xdr:rowOff>116390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3271DCA-019D-4983-9607-50F16B6B4A35}"/>
            </a:ext>
          </a:extLst>
        </xdr:cNvPr>
        <xdr:cNvSpPr/>
      </xdr:nvSpPr>
      <xdr:spPr>
        <a:xfrm>
          <a:off x="50790811" y="26002415"/>
          <a:ext cx="5895376" cy="121844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16</xdr:col>
      <xdr:colOff>481263</xdr:colOff>
      <xdr:row>51</xdr:row>
      <xdr:rowOff>127836</xdr:rowOff>
    </xdr:from>
    <xdr:to>
      <xdr:col>18</xdr:col>
      <xdr:colOff>1167063</xdr:colOff>
      <xdr:row>53</xdr:row>
      <xdr:rowOff>159586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728E157-6BB8-4E9F-A411-5241A34CD9E0}"/>
            </a:ext>
          </a:extLst>
        </xdr:cNvPr>
        <xdr:cNvSpPr txBox="1">
          <a:spLocks noChangeArrowheads="1"/>
        </xdr:cNvSpPr>
      </xdr:nvSpPr>
      <xdr:spPr bwMode="auto">
        <a:xfrm>
          <a:off x="50729816" y="24642178"/>
          <a:ext cx="5866063" cy="120148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19</xdr:col>
      <xdr:colOff>22150</xdr:colOff>
      <xdr:row>53</xdr:row>
      <xdr:rowOff>314158</xdr:rowOff>
    </xdr:from>
    <xdr:to>
      <xdr:col>21</xdr:col>
      <xdr:colOff>1746249</xdr:colOff>
      <xdr:row>56</xdr:row>
      <xdr:rowOff>88605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95A6A72-4724-410D-9638-2B1AF8C1F829}"/>
            </a:ext>
          </a:extLst>
        </xdr:cNvPr>
        <xdr:cNvSpPr/>
      </xdr:nvSpPr>
      <xdr:spPr>
        <a:xfrm>
          <a:off x="56330406" y="28213548"/>
          <a:ext cx="6065727" cy="1192121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22</xdr:col>
      <xdr:colOff>317500</xdr:colOff>
      <xdr:row>53</xdr:row>
      <xdr:rowOff>301623</xdr:rowOff>
    </xdr:from>
    <xdr:to>
      <xdr:col>24</xdr:col>
      <xdr:colOff>1329070</xdr:colOff>
      <xdr:row>56</xdr:row>
      <xdr:rowOff>110756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0AB1687-A965-427C-81F0-C3D73CADAA2B}"/>
            </a:ext>
          </a:extLst>
        </xdr:cNvPr>
        <xdr:cNvSpPr/>
      </xdr:nvSpPr>
      <xdr:spPr>
        <a:xfrm>
          <a:off x="62927762" y="28201013"/>
          <a:ext cx="4046279" cy="1226807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443024</xdr:colOff>
      <xdr:row>53</xdr:row>
      <xdr:rowOff>285750</xdr:rowOff>
    </xdr:from>
    <xdr:to>
      <xdr:col>26</xdr:col>
      <xdr:colOff>3651252</xdr:colOff>
      <xdr:row>56</xdr:row>
      <xdr:rowOff>77530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C1BA557-54C2-4BA9-8847-F9968CE0450F}"/>
            </a:ext>
          </a:extLst>
        </xdr:cNvPr>
        <xdr:cNvSpPr/>
      </xdr:nvSpPr>
      <xdr:spPr>
        <a:xfrm>
          <a:off x="67494594" y="28185140"/>
          <a:ext cx="4936018" cy="1209454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471755</xdr:colOff>
      <xdr:row>0</xdr:row>
      <xdr:rowOff>0</xdr:rowOff>
    </xdr:from>
    <xdr:to>
      <xdr:col>9</xdr:col>
      <xdr:colOff>1010465</xdr:colOff>
      <xdr:row>4</xdr:row>
      <xdr:rowOff>344833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50D91F2-BFB2-4D73-BD2F-E64A929696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55" y="0"/>
          <a:ext cx="31377464" cy="2815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AA66"/>
  <sheetViews>
    <sheetView tabSelected="1" topLeftCell="M1" zoomScale="57" zoomScaleNormal="57" zoomScaleSheetLayoutView="10" workbookViewId="0">
      <selection activeCell="AA57" sqref="M1:AA57"/>
    </sheetView>
  </sheetViews>
  <sheetFormatPr defaultColWidth="48.7109375" defaultRowHeight="27.75" x14ac:dyDescent="0.4"/>
  <cols>
    <col min="1" max="1" width="37.5703125" style="1" customWidth="1"/>
    <col min="2" max="2" width="36.85546875" style="1" customWidth="1"/>
    <col min="3" max="3" width="34.140625" style="1" customWidth="1"/>
    <col min="4" max="4" width="93" style="1" customWidth="1"/>
    <col min="5" max="5" width="105.5703125" style="1" customWidth="1"/>
    <col min="6" max="6" width="85" style="1" customWidth="1"/>
    <col min="7" max="7" width="26.5703125" style="1" customWidth="1"/>
    <col min="8" max="8" width="23.140625" style="1" customWidth="1"/>
    <col min="9" max="9" width="20.42578125" style="1" customWidth="1"/>
    <col min="10" max="10" width="25.7109375" style="1" customWidth="1"/>
    <col min="11" max="11" width="33.7109375" style="1" customWidth="1"/>
    <col min="12" max="12" width="49" style="1" customWidth="1"/>
    <col min="13" max="13" width="42.42578125" style="1" customWidth="1"/>
    <col min="14" max="14" width="63.85546875" style="1" customWidth="1"/>
    <col min="15" max="15" width="45.5703125" style="1" customWidth="1"/>
    <col min="16" max="16" width="30.7109375" style="1" customWidth="1"/>
    <col min="17" max="17" width="40.28515625" style="1" customWidth="1"/>
    <col min="18" max="18" width="37.28515625" style="1" customWidth="1"/>
    <col min="19" max="19" width="29.5703125" style="1" customWidth="1"/>
    <col min="20" max="20" width="37.7109375" style="1" customWidth="1"/>
    <col min="21" max="21" width="27.42578125" style="1" customWidth="1"/>
    <col min="22" max="22" width="36.85546875" style="1" customWidth="1"/>
    <col min="23" max="23" width="20.42578125" style="1" customWidth="1"/>
    <col min="24" max="24" width="37.7109375" style="1" customWidth="1"/>
    <col min="25" max="25" width="21.140625" style="1" customWidth="1"/>
    <col min="26" max="26" width="25.85546875" style="1" customWidth="1"/>
    <col min="27" max="27" width="57.7109375" style="1" customWidth="1"/>
    <col min="28" max="16384" width="48.7109375" style="1"/>
  </cols>
  <sheetData>
    <row r="1" spans="1:27" s="2" customFormat="1" ht="102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3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6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>
        <v>1074.5899999999999</v>
      </c>
      <c r="M3" s="4" t="s">
        <v>153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33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>
        <v>1107</v>
      </c>
      <c r="M4" s="4" t="s">
        <v>154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3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>
        <v>1194.03</v>
      </c>
      <c r="M5" s="4" t="s">
        <v>155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07.25" customHeight="1" x14ac:dyDescent="0.4">
      <c r="A6" s="6" t="s">
        <v>149</v>
      </c>
      <c r="B6" s="7" t="s">
        <v>1</v>
      </c>
      <c r="C6" s="7" t="s">
        <v>150</v>
      </c>
      <c r="D6" s="7" t="s">
        <v>148</v>
      </c>
      <c r="E6" s="7" t="s">
        <v>151</v>
      </c>
      <c r="F6" s="8" t="s">
        <v>152</v>
      </c>
      <c r="G6" s="9" t="s">
        <v>156</v>
      </c>
      <c r="H6" s="7" t="s">
        <v>157</v>
      </c>
      <c r="I6" s="64" t="s">
        <v>158</v>
      </c>
      <c r="J6" s="65"/>
      <c r="K6" s="7" t="s">
        <v>159</v>
      </c>
      <c r="L6" s="10" t="s">
        <v>3</v>
      </c>
      <c r="M6" s="11" t="s">
        <v>160</v>
      </c>
      <c r="N6" s="11" t="s">
        <v>161</v>
      </c>
      <c r="O6" s="12" t="s">
        <v>4</v>
      </c>
      <c r="P6" s="13" t="s">
        <v>5</v>
      </c>
      <c r="Q6" s="14" t="s">
        <v>6</v>
      </c>
      <c r="R6" s="13" t="s">
        <v>7</v>
      </c>
      <c r="S6" s="13" t="s">
        <v>8</v>
      </c>
      <c r="T6" s="15" t="s">
        <v>146</v>
      </c>
      <c r="U6" s="13" t="s">
        <v>9</v>
      </c>
      <c r="V6" s="16" t="s">
        <v>10</v>
      </c>
      <c r="W6" s="13" t="s">
        <v>9</v>
      </c>
      <c r="X6" s="17" t="s">
        <v>147</v>
      </c>
      <c r="Y6" s="13" t="s">
        <v>9</v>
      </c>
      <c r="Z6" s="18" t="s">
        <v>11</v>
      </c>
      <c r="AA6" s="19" t="s">
        <v>12</v>
      </c>
    </row>
    <row r="7" spans="1:27" ht="33" x14ac:dyDescent="0.45">
      <c r="A7" s="20" t="s">
        <v>13</v>
      </c>
      <c r="B7" s="21" t="s">
        <v>14</v>
      </c>
      <c r="C7" s="22">
        <v>44357</v>
      </c>
      <c r="D7" s="23" t="s">
        <v>15</v>
      </c>
      <c r="E7" s="23" t="s">
        <v>16</v>
      </c>
      <c r="F7" s="5">
        <v>2000</v>
      </c>
      <c r="G7" s="24">
        <v>1.8333333333333333</v>
      </c>
      <c r="H7" s="25">
        <v>0.33333333333333331</v>
      </c>
      <c r="I7" s="25">
        <v>0.5</v>
      </c>
      <c r="J7" s="25">
        <v>0.54999999999999993</v>
      </c>
      <c r="K7" s="25">
        <v>0.75</v>
      </c>
      <c r="L7" s="5">
        <f ca="1">L$7*20%</f>
        <v>214.91800000000001</v>
      </c>
      <c r="M7" s="26"/>
      <c r="N7" s="26"/>
      <c r="O7" s="26"/>
      <c r="P7" s="26"/>
      <c r="Q7" s="25"/>
      <c r="R7" s="27">
        <f t="shared" ref="R7:R39" ca="1" si="0">((K7+L7+P7+N7+O7)/220*1.5)*Q7*24</f>
        <v>0</v>
      </c>
      <c r="S7" s="28">
        <f t="shared" ref="S7:S13" ca="1" si="1">(R7/S$7)*S$8</f>
        <v>0</v>
      </c>
      <c r="T7" s="4"/>
      <c r="U7" s="29">
        <f ca="1">(P7+L7+F7+O7)/30*T7</f>
        <v>0</v>
      </c>
      <c r="V7" s="30"/>
      <c r="W7" s="29">
        <f ca="1">(R7+P7+F7+L7+O7)/220*V7</f>
        <v>0</v>
      </c>
      <c r="X7" s="30"/>
      <c r="Y7" s="29">
        <f ca="1">(T7+R7+P7+O7+L7+F7)/30*X7</f>
        <v>0</v>
      </c>
      <c r="Z7" s="30"/>
      <c r="AA7" s="29">
        <f t="shared" ref="AA7:AA39" ca="1" si="2">O7+N7+L7+F7</f>
        <v>3194.0299999999997</v>
      </c>
    </row>
    <row r="8" spans="1:27" ht="33" customHeight="1" x14ac:dyDescent="0.45">
      <c r="A8" s="20" t="s">
        <v>13</v>
      </c>
      <c r="B8" s="21" t="s">
        <v>17</v>
      </c>
      <c r="C8" s="22">
        <v>44357</v>
      </c>
      <c r="D8" s="23" t="s">
        <v>18</v>
      </c>
      <c r="E8" s="23" t="s">
        <v>19</v>
      </c>
      <c r="F8" s="5">
        <v>1700</v>
      </c>
      <c r="G8" s="24">
        <v>1.8333333333333333</v>
      </c>
      <c r="H8" s="25">
        <v>0.33333333333333331</v>
      </c>
      <c r="I8" s="25">
        <v>0.5</v>
      </c>
      <c r="J8" s="25">
        <v>0.54999999999999993</v>
      </c>
      <c r="K8" s="25">
        <v>0.75</v>
      </c>
      <c r="L8" s="5">
        <f t="shared" ref="L8:L13" ca="1" si="3">L$7*20%</f>
        <v>214.91800000000001</v>
      </c>
      <c r="M8" s="26"/>
      <c r="N8" s="26"/>
      <c r="O8" s="26"/>
      <c r="P8" s="26"/>
      <c r="Q8" s="26"/>
      <c r="R8" s="27">
        <f t="shared" ca="1" si="0"/>
        <v>0</v>
      </c>
      <c r="S8" s="28">
        <f t="shared" ca="1" si="1"/>
        <v>0</v>
      </c>
      <c r="T8" s="26"/>
      <c r="U8" s="29">
        <f t="shared" ref="U8:U39" ca="1" si="4">(P8+L8+F8+O8)/30*T8</f>
        <v>0</v>
      </c>
      <c r="V8" s="26"/>
      <c r="W8" s="29">
        <f t="shared" ref="W8:W39" ca="1" si="5">(R8+P8+F8+L8+O8)/220*V8</f>
        <v>0</v>
      </c>
      <c r="X8" s="30"/>
      <c r="Y8" s="29">
        <f t="shared" ref="Y8:Y45" ca="1" si="6">(T8+R8+P8+O8+L8+F8)/30*X8</f>
        <v>0</v>
      </c>
      <c r="Z8" s="30"/>
      <c r="AA8" s="29">
        <f t="shared" ca="1" si="2"/>
        <v>1938.806</v>
      </c>
    </row>
    <row r="9" spans="1:27" ht="33" x14ac:dyDescent="0.45">
      <c r="A9" s="20" t="s">
        <v>13</v>
      </c>
      <c r="B9" s="31" t="s">
        <v>20</v>
      </c>
      <c r="C9" s="31" t="s">
        <v>21</v>
      </c>
      <c r="D9" s="23" t="s">
        <v>22</v>
      </c>
      <c r="E9" s="23" t="s">
        <v>19</v>
      </c>
      <c r="F9" s="5">
        <v>1700</v>
      </c>
      <c r="G9" s="24">
        <v>1.8333333333333333</v>
      </c>
      <c r="H9" s="25">
        <v>0.33333333333333331</v>
      </c>
      <c r="I9" s="25">
        <v>0.5</v>
      </c>
      <c r="J9" s="25">
        <v>0.54999999999999993</v>
      </c>
      <c r="K9" s="25">
        <v>0.75</v>
      </c>
      <c r="L9" s="5">
        <f t="shared" ca="1" si="3"/>
        <v>214.91800000000001</v>
      </c>
      <c r="M9" s="26"/>
      <c r="N9" s="26"/>
      <c r="O9" s="26"/>
      <c r="P9" s="26"/>
      <c r="Q9" s="26"/>
      <c r="R9" s="27">
        <f t="shared" ca="1" si="0"/>
        <v>0</v>
      </c>
      <c r="S9" s="28">
        <f t="shared" ca="1" si="1"/>
        <v>0</v>
      </c>
      <c r="T9" s="26"/>
      <c r="U9" s="29">
        <f t="shared" ca="1" si="4"/>
        <v>0</v>
      </c>
      <c r="V9" s="26"/>
      <c r="W9" s="29">
        <f t="shared" ca="1" si="5"/>
        <v>0</v>
      </c>
      <c r="X9" s="30"/>
      <c r="Y9" s="29">
        <f t="shared" ca="1" si="6"/>
        <v>0</v>
      </c>
      <c r="Z9" s="30"/>
      <c r="AA9" s="29">
        <f t="shared" ca="1" si="2"/>
        <v>1938.806</v>
      </c>
    </row>
    <row r="10" spans="1:27" ht="33" x14ac:dyDescent="0.45">
      <c r="A10" s="20" t="s">
        <v>13</v>
      </c>
      <c r="B10" s="31" t="s">
        <v>23</v>
      </c>
      <c r="C10" s="31" t="s">
        <v>24</v>
      </c>
      <c r="D10" s="23" t="s">
        <v>25</v>
      </c>
      <c r="E10" s="23" t="s">
        <v>19</v>
      </c>
      <c r="F10" s="5">
        <v>1700</v>
      </c>
      <c r="G10" s="24">
        <v>1.8333333333333333</v>
      </c>
      <c r="H10" s="25">
        <v>0.33333333333333331</v>
      </c>
      <c r="I10" s="25">
        <v>0.5</v>
      </c>
      <c r="J10" s="25">
        <v>0.54999999999999993</v>
      </c>
      <c r="K10" s="25">
        <v>0.75</v>
      </c>
      <c r="L10" s="5">
        <f t="shared" ca="1" si="3"/>
        <v>214.91800000000001</v>
      </c>
      <c r="M10" s="26"/>
      <c r="N10" s="26"/>
      <c r="O10" s="26"/>
      <c r="P10" s="26"/>
      <c r="Q10" s="26"/>
      <c r="R10" s="27">
        <f t="shared" ca="1" si="0"/>
        <v>0</v>
      </c>
      <c r="S10" s="28">
        <f t="shared" ca="1" si="1"/>
        <v>0</v>
      </c>
      <c r="T10" s="26"/>
      <c r="U10" s="29">
        <f t="shared" ca="1" si="4"/>
        <v>0</v>
      </c>
      <c r="V10" s="26"/>
      <c r="W10" s="29">
        <f t="shared" ca="1" si="5"/>
        <v>0</v>
      </c>
      <c r="X10" s="30"/>
      <c r="Y10" s="29">
        <f t="shared" ca="1" si="6"/>
        <v>0</v>
      </c>
      <c r="Z10" s="30"/>
      <c r="AA10" s="29">
        <f t="shared" ca="1" si="2"/>
        <v>1938.806</v>
      </c>
    </row>
    <row r="11" spans="1:27" ht="33" x14ac:dyDescent="0.45">
      <c r="A11" s="20" t="s">
        <v>13</v>
      </c>
      <c r="B11" s="31" t="s">
        <v>26</v>
      </c>
      <c r="C11" s="31" t="s">
        <v>27</v>
      </c>
      <c r="D11" s="23" t="s">
        <v>28</v>
      </c>
      <c r="E11" s="23" t="s">
        <v>29</v>
      </c>
      <c r="F11" s="5">
        <v>1700</v>
      </c>
      <c r="G11" s="24">
        <v>1.8333333333333333</v>
      </c>
      <c r="H11" s="25">
        <v>0.33333333333333331</v>
      </c>
      <c r="I11" s="25">
        <v>0.5</v>
      </c>
      <c r="J11" s="25">
        <v>0.54999999999999993</v>
      </c>
      <c r="K11" s="25">
        <v>0.75</v>
      </c>
      <c r="L11" s="5">
        <f t="shared" ca="1" si="3"/>
        <v>214.91800000000001</v>
      </c>
      <c r="M11" s="26"/>
      <c r="N11" s="26"/>
      <c r="O11" s="26"/>
      <c r="P11" s="26"/>
      <c r="Q11" s="26"/>
      <c r="R11" s="27">
        <f t="shared" ca="1" si="0"/>
        <v>0</v>
      </c>
      <c r="S11" s="28">
        <f t="shared" ca="1" si="1"/>
        <v>0</v>
      </c>
      <c r="T11" s="26"/>
      <c r="U11" s="29">
        <f t="shared" ca="1" si="4"/>
        <v>0</v>
      </c>
      <c r="V11" s="26"/>
      <c r="W11" s="29">
        <f t="shared" ca="1" si="5"/>
        <v>0</v>
      </c>
      <c r="X11" s="30"/>
      <c r="Y11" s="29">
        <f t="shared" ca="1" si="6"/>
        <v>0</v>
      </c>
      <c r="Z11" s="30"/>
      <c r="AA11" s="29">
        <f t="shared" ca="1" si="2"/>
        <v>1938.806</v>
      </c>
    </row>
    <row r="12" spans="1:27" ht="33" x14ac:dyDescent="0.45">
      <c r="A12" s="20" t="s">
        <v>13</v>
      </c>
      <c r="B12" s="21" t="s">
        <v>30</v>
      </c>
      <c r="C12" s="31" t="s">
        <v>31</v>
      </c>
      <c r="D12" s="23" t="s">
        <v>32</v>
      </c>
      <c r="E12" s="23" t="s">
        <v>33</v>
      </c>
      <c r="F12" s="5">
        <v>2000</v>
      </c>
      <c r="G12" s="24">
        <v>1.8333333333333333</v>
      </c>
      <c r="H12" s="25">
        <v>0.33333333333333331</v>
      </c>
      <c r="I12" s="25">
        <v>0.5</v>
      </c>
      <c r="J12" s="25">
        <v>0.54999999999999993</v>
      </c>
      <c r="K12" s="25">
        <v>0.75</v>
      </c>
      <c r="L12" s="5">
        <f t="shared" ca="1" si="3"/>
        <v>214.91800000000001</v>
      </c>
      <c r="M12" s="26"/>
      <c r="N12" s="26"/>
      <c r="O12" s="26"/>
      <c r="P12" s="26"/>
      <c r="Q12" s="26"/>
      <c r="R12" s="27">
        <f t="shared" ca="1" si="0"/>
        <v>0</v>
      </c>
      <c r="S12" s="28">
        <f t="shared" ca="1" si="1"/>
        <v>0</v>
      </c>
      <c r="T12" s="26"/>
      <c r="U12" s="29">
        <f t="shared" ca="1" si="4"/>
        <v>0</v>
      </c>
      <c r="V12" s="26"/>
      <c r="W12" s="29">
        <f t="shared" ca="1" si="5"/>
        <v>0</v>
      </c>
      <c r="X12" s="30"/>
      <c r="Y12" s="29">
        <f t="shared" ca="1" si="6"/>
        <v>0</v>
      </c>
      <c r="Z12" s="30"/>
      <c r="AA12" s="29">
        <v>2214.92</v>
      </c>
    </row>
    <row r="13" spans="1:27" ht="33" x14ac:dyDescent="0.45">
      <c r="A13" s="32" t="s">
        <v>34</v>
      </c>
      <c r="B13" s="21" t="s">
        <v>35</v>
      </c>
      <c r="C13" s="22">
        <v>44357</v>
      </c>
      <c r="D13" s="23" t="s">
        <v>36</v>
      </c>
      <c r="E13" s="23" t="s">
        <v>37</v>
      </c>
      <c r="F13" s="5">
        <v>2200</v>
      </c>
      <c r="G13" s="24">
        <v>1.8333333333333333</v>
      </c>
      <c r="H13" s="25">
        <v>0.33333333333333331</v>
      </c>
      <c r="I13" s="25">
        <v>0.5</v>
      </c>
      <c r="J13" s="25">
        <v>0.54999999999999993</v>
      </c>
      <c r="K13" s="25">
        <v>0.75</v>
      </c>
      <c r="L13" s="5">
        <f t="shared" ca="1" si="3"/>
        <v>214.91800000000001</v>
      </c>
      <c r="M13" s="26"/>
      <c r="N13" s="26"/>
      <c r="O13" s="26"/>
      <c r="P13" s="26"/>
      <c r="Q13" s="26"/>
      <c r="R13" s="27">
        <f t="shared" ca="1" si="0"/>
        <v>0</v>
      </c>
      <c r="S13" s="28">
        <f t="shared" ca="1" si="1"/>
        <v>0</v>
      </c>
      <c r="T13" s="26"/>
      <c r="U13" s="29">
        <f t="shared" ca="1" si="4"/>
        <v>0</v>
      </c>
      <c r="V13" s="26"/>
      <c r="W13" s="29">
        <f t="shared" ca="1" si="5"/>
        <v>0</v>
      </c>
      <c r="X13" s="30"/>
      <c r="Y13" s="29">
        <f t="shared" ca="1" si="6"/>
        <v>0</v>
      </c>
      <c r="Z13" s="30"/>
      <c r="AA13" s="29">
        <f t="shared" ca="1" si="2"/>
        <v>2438.806</v>
      </c>
    </row>
    <row r="14" spans="1:27" ht="33" x14ac:dyDescent="0.45">
      <c r="A14" s="32" t="s">
        <v>38</v>
      </c>
      <c r="B14" s="21" t="s">
        <v>39</v>
      </c>
      <c r="C14" s="22">
        <v>44448</v>
      </c>
      <c r="D14" s="23" t="s">
        <v>40</v>
      </c>
      <c r="E14" s="23" t="s">
        <v>41</v>
      </c>
      <c r="F14" s="5">
        <v>2600</v>
      </c>
      <c r="G14" s="33">
        <v>1.25</v>
      </c>
      <c r="H14" s="25">
        <v>0.54166666666666663</v>
      </c>
      <c r="I14" s="25">
        <v>0.66666666666666663</v>
      </c>
      <c r="J14" s="25">
        <v>0.67708333333333337</v>
      </c>
      <c r="K14" s="25">
        <v>0.79166666666666663</v>
      </c>
      <c r="L14" s="5">
        <v>214.92</v>
      </c>
      <c r="M14" s="34"/>
      <c r="N14" s="34"/>
      <c r="O14" s="26"/>
      <c r="P14" s="26"/>
      <c r="Q14" s="26"/>
      <c r="R14" s="27"/>
      <c r="S14" s="28"/>
      <c r="T14" s="26"/>
      <c r="U14" s="29"/>
      <c r="V14" s="26"/>
      <c r="W14" s="29"/>
      <c r="X14" s="30"/>
      <c r="Y14" s="29">
        <f t="shared" si="6"/>
        <v>0</v>
      </c>
      <c r="Z14" s="30"/>
      <c r="AA14" s="29">
        <f>O14+N14+L14+F14</f>
        <v>2814.92</v>
      </c>
    </row>
    <row r="15" spans="1:27" ht="33" x14ac:dyDescent="0.45">
      <c r="A15" s="32" t="s">
        <v>38</v>
      </c>
      <c r="B15" s="21" t="s">
        <v>126</v>
      </c>
      <c r="C15" s="31" t="s">
        <v>72</v>
      </c>
      <c r="D15" s="23" t="s">
        <v>127</v>
      </c>
      <c r="E15" s="23" t="s">
        <v>45</v>
      </c>
      <c r="F15" s="5">
        <v>2600</v>
      </c>
      <c r="G15" s="33">
        <v>1.25</v>
      </c>
      <c r="H15" s="25">
        <v>0.54166666666666663</v>
      </c>
      <c r="I15" s="25">
        <v>0.66666666666666663</v>
      </c>
      <c r="J15" s="25">
        <v>0.67499999999999993</v>
      </c>
      <c r="K15" s="25">
        <v>0.79166666666666663</v>
      </c>
      <c r="L15" s="5">
        <v>214.92</v>
      </c>
      <c r="M15" s="34"/>
      <c r="N15" s="34"/>
      <c r="O15" s="26"/>
      <c r="P15" s="26"/>
      <c r="Q15" s="26"/>
      <c r="R15" s="27">
        <f>((K15+L15+P15+N15+O15)/220*1.5)*Q15*24</f>
        <v>0</v>
      </c>
      <c r="S15" s="28">
        <f t="shared" ref="S15:S45" ca="1" si="7">(R15/S$7)*S$8</f>
        <v>0</v>
      </c>
      <c r="T15" s="26"/>
      <c r="U15" s="29">
        <f>(P15+L15+F15+O15)/30*T15</f>
        <v>0</v>
      </c>
      <c r="V15" s="26"/>
      <c r="W15" s="29">
        <f>(R15+P15+F15+L15+O15)/220*V15</f>
        <v>0</v>
      </c>
      <c r="X15" s="30"/>
      <c r="Y15" s="29">
        <f>(T15+R15+P15+O15+L15+F15)/30*X15</f>
        <v>0</v>
      </c>
      <c r="Z15" s="30"/>
      <c r="AA15" s="29">
        <f>O15+N15+L15+F15</f>
        <v>2814.92</v>
      </c>
    </row>
    <row r="16" spans="1:27" ht="33" x14ac:dyDescent="0.45">
      <c r="A16" s="32" t="s">
        <v>38</v>
      </c>
      <c r="B16" s="21" t="s">
        <v>42</v>
      </c>
      <c r="C16" s="31" t="s">
        <v>43</v>
      </c>
      <c r="D16" s="23" t="s">
        <v>44</v>
      </c>
      <c r="E16" s="23" t="s">
        <v>45</v>
      </c>
      <c r="F16" s="5">
        <v>2600</v>
      </c>
      <c r="G16" s="24">
        <v>1.25</v>
      </c>
      <c r="H16" s="25">
        <v>0.29166666666666669</v>
      </c>
      <c r="I16" s="25">
        <v>0.41666666666666669</v>
      </c>
      <c r="J16" s="25">
        <v>0.42708333333333331</v>
      </c>
      <c r="K16" s="25">
        <v>0.55208333333333337</v>
      </c>
      <c r="L16" s="5">
        <v>214.92</v>
      </c>
      <c r="M16" s="34"/>
      <c r="N16" s="34"/>
      <c r="O16" s="26"/>
      <c r="P16" s="26"/>
      <c r="Q16" s="26"/>
      <c r="R16" s="27">
        <f t="shared" si="0"/>
        <v>0</v>
      </c>
      <c r="S16" s="28">
        <f t="shared" ca="1" si="7"/>
        <v>0</v>
      </c>
      <c r="T16" s="26"/>
      <c r="U16" s="29">
        <f t="shared" si="4"/>
        <v>0</v>
      </c>
      <c r="V16" s="26"/>
      <c r="W16" s="29">
        <f t="shared" si="5"/>
        <v>0</v>
      </c>
      <c r="X16" s="30"/>
      <c r="Y16" s="29">
        <f t="shared" si="6"/>
        <v>0</v>
      </c>
      <c r="Z16" s="30"/>
      <c r="AA16" s="29">
        <f t="shared" si="2"/>
        <v>2814.92</v>
      </c>
    </row>
    <row r="17" spans="1:27" ht="33" x14ac:dyDescent="0.45">
      <c r="A17" s="32" t="s">
        <v>46</v>
      </c>
      <c r="B17" s="21" t="s">
        <v>47</v>
      </c>
      <c r="C17" s="31" t="s">
        <v>72</v>
      </c>
      <c r="D17" s="35" t="s">
        <v>122</v>
      </c>
      <c r="E17" s="35" t="s">
        <v>123</v>
      </c>
      <c r="F17" s="5">
        <v>4000</v>
      </c>
      <c r="G17" s="24">
        <v>1.8333333333333333</v>
      </c>
      <c r="H17" s="25">
        <v>0.29166666666666669</v>
      </c>
      <c r="I17" s="25">
        <v>0.5</v>
      </c>
      <c r="J17" s="25">
        <v>0.54999999999999993</v>
      </c>
      <c r="K17" s="25">
        <v>0.70833333333333337</v>
      </c>
      <c r="L17" s="36">
        <v>238.8</v>
      </c>
      <c r="M17" s="37" t="s">
        <v>50</v>
      </c>
      <c r="N17" s="38"/>
      <c r="O17" s="39">
        <f>F17*20%</f>
        <v>800</v>
      </c>
      <c r="P17" s="26"/>
      <c r="Q17" s="26"/>
      <c r="R17" s="27">
        <f>((K17+L17+P17+N17+O17)/220*1.5)*Q17*24</f>
        <v>0</v>
      </c>
      <c r="S17" s="28">
        <f t="shared" ca="1" si="7"/>
        <v>0</v>
      </c>
      <c r="T17" s="26"/>
      <c r="U17" s="29">
        <f>(P17+L17+F17+O17)/30*T17</f>
        <v>0</v>
      </c>
      <c r="V17" s="26"/>
      <c r="W17" s="29">
        <f>(R17+P17+F17+L17+O17)/220*V17</f>
        <v>0</v>
      </c>
      <c r="X17" s="30"/>
      <c r="Y17" s="29">
        <f>(T17+R17+P17+O17+L17+F17)/30*X17</f>
        <v>0</v>
      </c>
      <c r="Z17" s="30"/>
      <c r="AA17" s="29">
        <f>O17+N17+L17+F17</f>
        <v>5038.8</v>
      </c>
    </row>
    <row r="18" spans="1:27" ht="33" x14ac:dyDescent="0.45">
      <c r="A18" s="32" t="s">
        <v>46</v>
      </c>
      <c r="B18" s="21" t="s">
        <v>47</v>
      </c>
      <c r="C18" s="31" t="s">
        <v>24</v>
      </c>
      <c r="D18" s="23" t="s">
        <v>48</v>
      </c>
      <c r="E18" s="23" t="s">
        <v>49</v>
      </c>
      <c r="F18" s="5">
        <v>4000</v>
      </c>
      <c r="G18" s="24">
        <v>1.8333333333333333</v>
      </c>
      <c r="H18" s="25">
        <v>0.29166666666666669</v>
      </c>
      <c r="I18" s="25">
        <v>0.5</v>
      </c>
      <c r="J18" s="25">
        <v>0.54999999999999993</v>
      </c>
      <c r="K18" s="25">
        <v>0.70833333333333337</v>
      </c>
      <c r="L18" s="36">
        <v>238.8</v>
      </c>
      <c r="M18" s="37" t="s">
        <v>50</v>
      </c>
      <c r="N18" s="38"/>
      <c r="O18" s="39">
        <f>F18*20%</f>
        <v>800</v>
      </c>
      <c r="P18" s="26"/>
      <c r="Q18" s="26"/>
      <c r="R18" s="27">
        <f t="shared" si="0"/>
        <v>0</v>
      </c>
      <c r="S18" s="28">
        <f t="shared" ca="1" si="7"/>
        <v>0</v>
      </c>
      <c r="T18" s="26"/>
      <c r="U18" s="29">
        <f t="shared" si="4"/>
        <v>0</v>
      </c>
      <c r="V18" s="26"/>
      <c r="W18" s="29">
        <f t="shared" si="5"/>
        <v>0</v>
      </c>
      <c r="X18" s="30"/>
      <c r="Y18" s="29">
        <f t="shared" si="6"/>
        <v>0</v>
      </c>
      <c r="Z18" s="30"/>
      <c r="AA18" s="29">
        <f t="shared" si="2"/>
        <v>5038.8</v>
      </c>
    </row>
    <row r="19" spans="1:27" ht="33" x14ac:dyDescent="0.45">
      <c r="A19" s="32" t="s">
        <v>46</v>
      </c>
      <c r="B19" s="21" t="s">
        <v>51</v>
      </c>
      <c r="C19" s="31" t="s">
        <v>52</v>
      </c>
      <c r="D19" s="23" t="s">
        <v>53</v>
      </c>
      <c r="E19" s="23" t="s">
        <v>54</v>
      </c>
      <c r="F19" s="5">
        <v>3250.11</v>
      </c>
      <c r="G19" s="24">
        <v>1.8333333333333333</v>
      </c>
      <c r="H19" s="25">
        <v>0.29166666666666669</v>
      </c>
      <c r="I19" s="25">
        <v>0.5</v>
      </c>
      <c r="J19" s="25">
        <v>0.54999999999999993</v>
      </c>
      <c r="K19" s="25">
        <v>0.70833333333333337</v>
      </c>
      <c r="L19" s="5">
        <v>238.8</v>
      </c>
      <c r="M19" s="40"/>
      <c r="N19" s="40"/>
      <c r="O19" s="26"/>
      <c r="P19" s="26"/>
      <c r="Q19" s="26"/>
      <c r="R19" s="27">
        <f t="shared" si="0"/>
        <v>0</v>
      </c>
      <c r="S19" s="28">
        <f t="shared" ca="1" si="7"/>
        <v>0</v>
      </c>
      <c r="T19" s="26"/>
      <c r="U19" s="29">
        <f t="shared" si="4"/>
        <v>0</v>
      </c>
      <c r="V19" s="26"/>
      <c r="W19" s="29">
        <f t="shared" si="5"/>
        <v>0</v>
      </c>
      <c r="X19" s="30"/>
      <c r="Y19" s="29">
        <f t="shared" si="6"/>
        <v>0</v>
      </c>
      <c r="Z19" s="30"/>
      <c r="AA19" s="29">
        <f t="shared" si="2"/>
        <v>3488.9100000000003</v>
      </c>
    </row>
    <row r="20" spans="1:27" ht="33" x14ac:dyDescent="0.45">
      <c r="A20" s="32" t="s">
        <v>46</v>
      </c>
      <c r="B20" s="21" t="s">
        <v>55</v>
      </c>
      <c r="C20" s="41">
        <v>44363</v>
      </c>
      <c r="D20" s="42" t="s">
        <v>56</v>
      </c>
      <c r="E20" s="42" t="s">
        <v>57</v>
      </c>
      <c r="F20" s="43">
        <v>2659.18</v>
      </c>
      <c r="G20" s="24">
        <v>1.5</v>
      </c>
      <c r="H20" s="44">
        <v>0.375</v>
      </c>
      <c r="I20" s="44">
        <v>0.5</v>
      </c>
      <c r="J20" s="44">
        <v>0.51041666666666663</v>
      </c>
      <c r="K20" s="44">
        <v>0.63541666666666663</v>
      </c>
      <c r="L20" s="5">
        <v>238.8</v>
      </c>
      <c r="M20" s="37" t="s">
        <v>58</v>
      </c>
      <c r="N20" s="38"/>
      <c r="O20" s="43">
        <f>F20*10%</f>
        <v>265.91800000000001</v>
      </c>
      <c r="P20" s="30"/>
      <c r="Q20" s="30"/>
      <c r="R20" s="27">
        <f t="shared" si="0"/>
        <v>0</v>
      </c>
      <c r="S20" s="28">
        <f t="shared" ca="1" si="7"/>
        <v>0</v>
      </c>
      <c r="T20" s="30"/>
      <c r="U20" s="29">
        <f t="shared" si="4"/>
        <v>0</v>
      </c>
      <c r="V20" s="30"/>
      <c r="W20" s="29">
        <f t="shared" si="5"/>
        <v>0</v>
      </c>
      <c r="X20" s="30"/>
      <c r="Y20" s="29">
        <f t="shared" si="6"/>
        <v>0</v>
      </c>
      <c r="Z20" s="30"/>
      <c r="AA20" s="29">
        <f t="shared" si="2"/>
        <v>3163.8979999999997</v>
      </c>
    </row>
    <row r="21" spans="1:27" ht="33" x14ac:dyDescent="0.45">
      <c r="A21" s="32" t="s">
        <v>59</v>
      </c>
      <c r="B21" s="21" t="s">
        <v>60</v>
      </c>
      <c r="C21" s="22">
        <v>44357</v>
      </c>
      <c r="D21" s="23" t="s">
        <v>61</v>
      </c>
      <c r="E21" s="23" t="s">
        <v>62</v>
      </c>
      <c r="F21" s="5">
        <v>5090.05</v>
      </c>
      <c r="G21" s="33">
        <v>1.8333333333333333</v>
      </c>
      <c r="H21" s="25">
        <v>0.29166666666666669</v>
      </c>
      <c r="I21" s="25">
        <v>0.5</v>
      </c>
      <c r="J21" s="25">
        <v>0.54999999999999993</v>
      </c>
      <c r="K21" s="25">
        <v>0.70833333333333337</v>
      </c>
      <c r="L21" s="5">
        <v>238.8</v>
      </c>
      <c r="M21" s="26" t="s">
        <v>63</v>
      </c>
      <c r="N21" s="45">
        <f>F21*2%</f>
        <v>101.801</v>
      </c>
      <c r="O21" s="26"/>
      <c r="P21" s="26"/>
      <c r="Q21" s="26"/>
      <c r="R21" s="27">
        <f t="shared" si="0"/>
        <v>0</v>
      </c>
      <c r="S21" s="28">
        <f t="shared" ca="1" si="7"/>
        <v>0</v>
      </c>
      <c r="T21" s="26"/>
      <c r="U21" s="29">
        <f t="shared" si="4"/>
        <v>0</v>
      </c>
      <c r="V21" s="26"/>
      <c r="W21" s="29">
        <f t="shared" si="5"/>
        <v>0</v>
      </c>
      <c r="X21" s="30"/>
      <c r="Y21" s="29">
        <f t="shared" si="6"/>
        <v>0</v>
      </c>
      <c r="Z21" s="30"/>
      <c r="AA21" s="29">
        <f t="shared" si="2"/>
        <v>5430.6509999999998</v>
      </c>
    </row>
    <row r="22" spans="1:27" ht="33" x14ac:dyDescent="0.45">
      <c r="A22" s="32" t="s">
        <v>38</v>
      </c>
      <c r="B22" s="21" t="s">
        <v>64</v>
      </c>
      <c r="C22" s="31" t="s">
        <v>43</v>
      </c>
      <c r="D22" s="23" t="s">
        <v>65</v>
      </c>
      <c r="E22" s="23" t="s">
        <v>66</v>
      </c>
      <c r="F22" s="5">
        <v>2600</v>
      </c>
      <c r="G22" s="33">
        <v>1.25</v>
      </c>
      <c r="H22" s="25">
        <v>0.29166666666666669</v>
      </c>
      <c r="I22" s="25">
        <v>0.41666666666666669</v>
      </c>
      <c r="J22" s="25">
        <v>0.42708333333333331</v>
      </c>
      <c r="K22" s="25">
        <v>0.55208333333333337</v>
      </c>
      <c r="L22" s="5">
        <v>216</v>
      </c>
      <c r="M22" s="46">
        <v>1652.4</v>
      </c>
      <c r="N22" s="26">
        <f>M22*5%</f>
        <v>82.62</v>
      </c>
      <c r="O22" s="26"/>
      <c r="P22" s="26"/>
      <c r="Q22" s="26"/>
      <c r="R22" s="27">
        <f t="shared" si="0"/>
        <v>0</v>
      </c>
      <c r="S22" s="28">
        <f t="shared" ca="1" si="7"/>
        <v>0</v>
      </c>
      <c r="T22" s="26"/>
      <c r="U22" s="29">
        <f t="shared" si="4"/>
        <v>0</v>
      </c>
      <c r="V22" s="26"/>
      <c r="W22" s="29">
        <f t="shared" si="5"/>
        <v>0</v>
      </c>
      <c r="X22" s="30"/>
      <c r="Y22" s="29">
        <f t="shared" si="6"/>
        <v>0</v>
      </c>
      <c r="Z22" s="30"/>
      <c r="AA22" s="29">
        <f t="shared" si="2"/>
        <v>2898.62</v>
      </c>
    </row>
    <row r="23" spans="1:27" ht="33" x14ac:dyDescent="0.45">
      <c r="A23" s="32" t="s">
        <v>38</v>
      </c>
      <c r="B23" s="21" t="s">
        <v>67</v>
      </c>
      <c r="C23" s="31" t="s">
        <v>43</v>
      </c>
      <c r="D23" s="23" t="s">
        <v>68</v>
      </c>
      <c r="E23" s="23" t="s">
        <v>69</v>
      </c>
      <c r="F23" s="5">
        <v>2600</v>
      </c>
      <c r="G23" s="33">
        <v>1.25</v>
      </c>
      <c r="H23" s="25">
        <v>0.28125</v>
      </c>
      <c r="I23" s="25">
        <v>0.41666666666666669</v>
      </c>
      <c r="J23" s="25">
        <v>0.42708333333333331</v>
      </c>
      <c r="K23" s="25">
        <v>0.54166666666666663</v>
      </c>
      <c r="L23" s="5">
        <v>221.4</v>
      </c>
      <c r="M23" s="26" t="s">
        <v>70</v>
      </c>
      <c r="N23" s="45">
        <f>F23*5%</f>
        <v>130</v>
      </c>
      <c r="O23" s="26"/>
      <c r="P23" s="26"/>
      <c r="Q23" s="26"/>
      <c r="R23" s="27">
        <f t="shared" si="0"/>
        <v>0</v>
      </c>
      <c r="S23" s="28">
        <f t="shared" ca="1" si="7"/>
        <v>0</v>
      </c>
      <c r="T23" s="26"/>
      <c r="U23" s="29">
        <f t="shared" si="4"/>
        <v>0</v>
      </c>
      <c r="V23" s="26"/>
      <c r="W23" s="29">
        <f t="shared" si="5"/>
        <v>0</v>
      </c>
      <c r="X23" s="30"/>
      <c r="Y23" s="29">
        <f t="shared" si="6"/>
        <v>0</v>
      </c>
      <c r="Z23" s="30"/>
      <c r="AA23" s="29">
        <f t="shared" si="2"/>
        <v>2951.4</v>
      </c>
    </row>
    <row r="24" spans="1:27" ht="33" x14ac:dyDescent="0.45">
      <c r="A24" s="32" t="s">
        <v>38</v>
      </c>
      <c r="B24" s="21" t="s">
        <v>71</v>
      </c>
      <c r="C24" s="31" t="s">
        <v>72</v>
      </c>
      <c r="D24" s="23" t="s">
        <v>73</v>
      </c>
      <c r="E24" s="23" t="s">
        <v>69</v>
      </c>
      <c r="F24" s="5">
        <v>2600</v>
      </c>
      <c r="G24" s="33">
        <v>1.25</v>
      </c>
      <c r="H24" s="25">
        <v>0.54166666666666663</v>
      </c>
      <c r="I24" s="25">
        <v>0.66666666666666663</v>
      </c>
      <c r="J24" s="25">
        <v>0.67708333333333337</v>
      </c>
      <c r="K24" s="25">
        <v>0.79166666666666663</v>
      </c>
      <c r="L24" s="5">
        <v>221.4</v>
      </c>
      <c r="M24" s="26" t="s">
        <v>70</v>
      </c>
      <c r="N24" s="45">
        <f>F24*5%</f>
        <v>130</v>
      </c>
      <c r="O24" s="26"/>
      <c r="P24" s="26"/>
      <c r="Q24" s="26"/>
      <c r="R24" s="27">
        <f t="shared" si="0"/>
        <v>0</v>
      </c>
      <c r="S24" s="28">
        <f t="shared" ca="1" si="7"/>
        <v>0</v>
      </c>
      <c r="T24" s="26"/>
      <c r="U24" s="29">
        <f t="shared" si="4"/>
        <v>0</v>
      </c>
      <c r="V24" s="26"/>
      <c r="W24" s="29">
        <f t="shared" si="5"/>
        <v>0</v>
      </c>
      <c r="X24" s="30"/>
      <c r="Y24" s="29">
        <f t="shared" si="6"/>
        <v>0</v>
      </c>
      <c r="Z24" s="30"/>
      <c r="AA24" s="29">
        <f t="shared" si="2"/>
        <v>2951.4</v>
      </c>
    </row>
    <row r="25" spans="1:27" ht="33" x14ac:dyDescent="0.45">
      <c r="A25" s="32" t="s">
        <v>38</v>
      </c>
      <c r="B25" s="21" t="s">
        <v>74</v>
      </c>
      <c r="C25" s="31" t="s">
        <v>43</v>
      </c>
      <c r="D25" s="23" t="s">
        <v>75</v>
      </c>
      <c r="E25" s="23" t="s">
        <v>41</v>
      </c>
      <c r="F25" s="5">
        <v>2600</v>
      </c>
      <c r="G25" s="33">
        <v>1.25</v>
      </c>
      <c r="H25" s="25">
        <v>0.29166666666666669</v>
      </c>
      <c r="I25" s="25">
        <v>0.41666666666666669</v>
      </c>
      <c r="J25" s="25">
        <v>0.42708333333333331</v>
      </c>
      <c r="K25" s="25">
        <v>0.55208333333333337</v>
      </c>
      <c r="L25" s="5">
        <v>214.92</v>
      </c>
      <c r="M25" s="26"/>
      <c r="N25" s="26"/>
      <c r="O25" s="26"/>
      <c r="P25" s="26"/>
      <c r="Q25" s="26"/>
      <c r="R25" s="27">
        <f t="shared" si="0"/>
        <v>0</v>
      </c>
      <c r="S25" s="28">
        <f t="shared" ca="1" si="7"/>
        <v>0</v>
      </c>
      <c r="T25" s="26"/>
      <c r="U25" s="29">
        <f t="shared" si="4"/>
        <v>0</v>
      </c>
      <c r="V25" s="26"/>
      <c r="W25" s="29">
        <f t="shared" si="5"/>
        <v>0</v>
      </c>
      <c r="X25" s="30"/>
      <c r="Y25" s="29">
        <f t="shared" si="6"/>
        <v>0</v>
      </c>
      <c r="Z25" s="30"/>
      <c r="AA25" s="29">
        <f t="shared" si="2"/>
        <v>2814.92</v>
      </c>
    </row>
    <row r="26" spans="1:27" ht="33" x14ac:dyDescent="0.45">
      <c r="A26" s="32" t="s">
        <v>38</v>
      </c>
      <c r="B26" s="21" t="s">
        <v>76</v>
      </c>
      <c r="C26" s="31" t="s">
        <v>77</v>
      </c>
      <c r="D26" s="23" t="s">
        <v>78</v>
      </c>
      <c r="E26" s="23" t="s">
        <v>79</v>
      </c>
      <c r="F26" s="5">
        <v>1150</v>
      </c>
      <c r="G26" s="33">
        <v>1.8333333333333333</v>
      </c>
      <c r="H26" s="25">
        <v>0.29166666666666669</v>
      </c>
      <c r="I26" s="25">
        <v>0.45833333333333331</v>
      </c>
      <c r="J26" s="25">
        <v>0.5083333333333333</v>
      </c>
      <c r="K26" s="25">
        <v>0.70833333333333337</v>
      </c>
      <c r="L26" s="5">
        <v>214.92</v>
      </c>
      <c r="M26" s="26"/>
      <c r="N26" s="26"/>
      <c r="O26" s="26"/>
      <c r="P26" s="26"/>
      <c r="Q26" s="26"/>
      <c r="R26" s="27">
        <f t="shared" si="0"/>
        <v>0</v>
      </c>
      <c r="S26" s="28">
        <f t="shared" ca="1" si="7"/>
        <v>0</v>
      </c>
      <c r="T26" s="26"/>
      <c r="U26" s="29">
        <f t="shared" si="4"/>
        <v>0</v>
      </c>
      <c r="V26" s="26"/>
      <c r="W26" s="29">
        <f t="shared" si="5"/>
        <v>0</v>
      </c>
      <c r="X26" s="30"/>
      <c r="Y26" s="29">
        <f t="shared" si="6"/>
        <v>0</v>
      </c>
      <c r="Z26" s="30"/>
      <c r="AA26" s="29">
        <v>1364.92</v>
      </c>
    </row>
    <row r="27" spans="1:27" ht="33" x14ac:dyDescent="0.45">
      <c r="A27" s="32" t="s">
        <v>80</v>
      </c>
      <c r="B27" s="21" t="s">
        <v>81</v>
      </c>
      <c r="C27" s="31" t="s">
        <v>27</v>
      </c>
      <c r="D27" s="23" t="s">
        <v>82</v>
      </c>
      <c r="E27" s="23" t="s">
        <v>83</v>
      </c>
      <c r="F27" s="5">
        <v>1200</v>
      </c>
      <c r="G27" s="33">
        <v>1.8333333333333333</v>
      </c>
      <c r="H27" s="25">
        <v>0.27083333333333331</v>
      </c>
      <c r="I27" s="25">
        <v>0.45833333333333331</v>
      </c>
      <c r="J27" s="25">
        <v>0.5083333333333333</v>
      </c>
      <c r="K27" s="25">
        <v>0.6875</v>
      </c>
      <c r="L27" s="5">
        <v>214.92</v>
      </c>
      <c r="M27" s="26"/>
      <c r="N27" s="26"/>
      <c r="O27" s="26"/>
      <c r="P27" s="26"/>
      <c r="Q27" s="26"/>
      <c r="R27" s="27">
        <f t="shared" si="0"/>
        <v>0</v>
      </c>
      <c r="S27" s="28">
        <f t="shared" ca="1" si="7"/>
        <v>0</v>
      </c>
      <c r="T27" s="26"/>
      <c r="U27" s="29">
        <f t="shared" si="4"/>
        <v>0</v>
      </c>
      <c r="V27" s="26"/>
      <c r="W27" s="29">
        <f t="shared" si="5"/>
        <v>0</v>
      </c>
      <c r="X27" s="30"/>
      <c r="Y27" s="29">
        <f t="shared" si="6"/>
        <v>0</v>
      </c>
      <c r="Z27" s="30"/>
      <c r="AA27" s="29">
        <f t="shared" si="2"/>
        <v>1414.92</v>
      </c>
    </row>
    <row r="28" spans="1:27" ht="33" x14ac:dyDescent="0.45">
      <c r="A28" s="32" t="s">
        <v>80</v>
      </c>
      <c r="B28" s="21" t="s">
        <v>84</v>
      </c>
      <c r="C28" s="31" t="s">
        <v>27</v>
      </c>
      <c r="D28" s="23" t="s">
        <v>85</v>
      </c>
      <c r="E28" s="23" t="s">
        <v>83</v>
      </c>
      <c r="F28" s="5">
        <v>1200</v>
      </c>
      <c r="G28" s="33">
        <v>1.8333333333333333</v>
      </c>
      <c r="H28" s="25">
        <v>0.27083333333333331</v>
      </c>
      <c r="I28" s="25">
        <v>0.45833333333333331</v>
      </c>
      <c r="J28" s="25">
        <v>0.5083333333333333</v>
      </c>
      <c r="K28" s="25">
        <v>0.6875</v>
      </c>
      <c r="L28" s="5">
        <v>214.92</v>
      </c>
      <c r="M28" s="26"/>
      <c r="N28" s="26"/>
      <c r="O28" s="26"/>
      <c r="P28" s="26"/>
      <c r="Q28" s="26"/>
      <c r="R28" s="27">
        <f t="shared" si="0"/>
        <v>0</v>
      </c>
      <c r="S28" s="28">
        <f t="shared" ca="1" si="7"/>
        <v>0</v>
      </c>
      <c r="T28" s="26"/>
      <c r="U28" s="29">
        <f t="shared" si="4"/>
        <v>0</v>
      </c>
      <c r="V28" s="26"/>
      <c r="W28" s="29">
        <f t="shared" si="5"/>
        <v>0</v>
      </c>
      <c r="X28" s="30"/>
      <c r="Y28" s="29">
        <f t="shared" si="6"/>
        <v>0</v>
      </c>
      <c r="Z28" s="30"/>
      <c r="AA28" s="29">
        <f t="shared" si="2"/>
        <v>1414.92</v>
      </c>
    </row>
    <row r="29" spans="1:27" ht="33" x14ac:dyDescent="0.45">
      <c r="A29" s="32" t="s">
        <v>80</v>
      </c>
      <c r="B29" s="21" t="s">
        <v>86</v>
      </c>
      <c r="C29" s="31" t="s">
        <v>27</v>
      </c>
      <c r="D29" s="23" t="s">
        <v>87</v>
      </c>
      <c r="E29" s="23" t="s">
        <v>83</v>
      </c>
      <c r="F29" s="5">
        <v>1200</v>
      </c>
      <c r="G29" s="33">
        <v>1.8333333333333333</v>
      </c>
      <c r="H29" s="25">
        <v>0.27083333333333331</v>
      </c>
      <c r="I29" s="25">
        <v>0.45833333333333331</v>
      </c>
      <c r="J29" s="25">
        <v>0.5083333333333333</v>
      </c>
      <c r="K29" s="25">
        <v>0.6875</v>
      </c>
      <c r="L29" s="5">
        <v>214.92</v>
      </c>
      <c r="M29" s="26"/>
      <c r="N29" s="26"/>
      <c r="O29" s="26"/>
      <c r="P29" s="26"/>
      <c r="Q29" s="26"/>
      <c r="R29" s="27">
        <f t="shared" si="0"/>
        <v>0</v>
      </c>
      <c r="S29" s="28">
        <f t="shared" ca="1" si="7"/>
        <v>0</v>
      </c>
      <c r="T29" s="26"/>
      <c r="U29" s="29">
        <f t="shared" si="4"/>
        <v>0</v>
      </c>
      <c r="V29" s="26"/>
      <c r="W29" s="29">
        <f t="shared" si="5"/>
        <v>0</v>
      </c>
      <c r="X29" s="30"/>
      <c r="Y29" s="29">
        <f t="shared" si="6"/>
        <v>0</v>
      </c>
      <c r="Z29" s="30"/>
      <c r="AA29" s="29">
        <f t="shared" si="2"/>
        <v>1414.92</v>
      </c>
    </row>
    <row r="30" spans="1:27" ht="33" x14ac:dyDescent="0.45">
      <c r="A30" s="32" t="s">
        <v>80</v>
      </c>
      <c r="B30" s="21" t="s">
        <v>88</v>
      </c>
      <c r="C30" s="31" t="s">
        <v>27</v>
      </c>
      <c r="D30" s="23" t="s">
        <v>89</v>
      </c>
      <c r="E30" s="23" t="s">
        <v>83</v>
      </c>
      <c r="F30" s="5">
        <v>1200</v>
      </c>
      <c r="G30" s="33">
        <v>1.8333333333333333</v>
      </c>
      <c r="H30" s="25">
        <v>0.27083333333333331</v>
      </c>
      <c r="I30" s="25">
        <v>0.45833333333333331</v>
      </c>
      <c r="J30" s="25">
        <v>0.5083333333333333</v>
      </c>
      <c r="K30" s="25">
        <v>0.6875</v>
      </c>
      <c r="L30" s="5">
        <v>214.92</v>
      </c>
      <c r="M30" s="47"/>
      <c r="N30" s="26"/>
      <c r="O30" s="26"/>
      <c r="P30" s="26"/>
      <c r="Q30" s="26"/>
      <c r="R30" s="27">
        <f t="shared" si="0"/>
        <v>0</v>
      </c>
      <c r="S30" s="28">
        <f t="shared" ca="1" si="7"/>
        <v>0</v>
      </c>
      <c r="T30" s="26"/>
      <c r="U30" s="29">
        <f t="shared" si="4"/>
        <v>0</v>
      </c>
      <c r="V30" s="26"/>
      <c r="W30" s="29">
        <f t="shared" si="5"/>
        <v>0</v>
      </c>
      <c r="X30" s="30"/>
      <c r="Y30" s="29">
        <f t="shared" si="6"/>
        <v>0</v>
      </c>
      <c r="Z30" s="30"/>
      <c r="AA30" s="29">
        <f t="shared" si="2"/>
        <v>1414.92</v>
      </c>
    </row>
    <row r="31" spans="1:27" ht="33" x14ac:dyDescent="0.45">
      <c r="A31" s="32" t="s">
        <v>80</v>
      </c>
      <c r="B31" s="21" t="s">
        <v>90</v>
      </c>
      <c r="C31" s="31" t="s">
        <v>27</v>
      </c>
      <c r="D31" s="23" t="s">
        <v>91</v>
      </c>
      <c r="E31" s="23" t="s">
        <v>83</v>
      </c>
      <c r="F31" s="5">
        <v>1200</v>
      </c>
      <c r="G31" s="33">
        <v>1.8333333333333333</v>
      </c>
      <c r="H31" s="25">
        <v>0.27083333333333331</v>
      </c>
      <c r="I31" s="25">
        <v>0.45833333333333331</v>
      </c>
      <c r="J31" s="25">
        <v>0.5083333333333333</v>
      </c>
      <c r="K31" s="25">
        <v>0.6875</v>
      </c>
      <c r="L31" s="5">
        <v>214.92</v>
      </c>
      <c r="M31" s="26"/>
      <c r="N31" s="26"/>
      <c r="O31" s="26"/>
      <c r="P31" s="26"/>
      <c r="Q31" s="26"/>
      <c r="R31" s="27">
        <f t="shared" si="0"/>
        <v>0</v>
      </c>
      <c r="S31" s="28">
        <f t="shared" ca="1" si="7"/>
        <v>0</v>
      </c>
      <c r="T31" s="26"/>
      <c r="U31" s="29">
        <f t="shared" si="4"/>
        <v>0</v>
      </c>
      <c r="V31" s="26"/>
      <c r="W31" s="29">
        <f t="shared" si="5"/>
        <v>0</v>
      </c>
      <c r="X31" s="30"/>
      <c r="Y31" s="29">
        <f t="shared" si="6"/>
        <v>0</v>
      </c>
      <c r="Z31" s="30"/>
      <c r="AA31" s="29">
        <f t="shared" si="2"/>
        <v>1414.92</v>
      </c>
    </row>
    <row r="32" spans="1:27" ht="33" x14ac:dyDescent="0.45">
      <c r="A32" s="32" t="s">
        <v>80</v>
      </c>
      <c r="B32" s="21" t="s">
        <v>92</v>
      </c>
      <c r="C32" s="31" t="s">
        <v>27</v>
      </c>
      <c r="D32" s="23" t="s">
        <v>93</v>
      </c>
      <c r="E32" s="23" t="s">
        <v>83</v>
      </c>
      <c r="F32" s="5">
        <v>1200</v>
      </c>
      <c r="G32" s="33">
        <v>1.8333333333333333</v>
      </c>
      <c r="H32" s="25">
        <v>0.29166666666666669</v>
      </c>
      <c r="I32" s="25">
        <v>0.45833333333333331</v>
      </c>
      <c r="J32" s="25">
        <v>0.5083333333333333</v>
      </c>
      <c r="K32" s="25">
        <v>0.70833333333333337</v>
      </c>
      <c r="L32" s="5">
        <v>214.92</v>
      </c>
      <c r="M32" s="26"/>
      <c r="N32" s="26"/>
      <c r="O32" s="26"/>
      <c r="P32" s="26"/>
      <c r="Q32" s="26"/>
      <c r="R32" s="27">
        <f t="shared" si="0"/>
        <v>0</v>
      </c>
      <c r="S32" s="28">
        <f t="shared" ca="1" si="7"/>
        <v>0</v>
      </c>
      <c r="T32" s="26"/>
      <c r="U32" s="29">
        <f t="shared" si="4"/>
        <v>0</v>
      </c>
      <c r="V32" s="26"/>
      <c r="W32" s="29">
        <f t="shared" si="5"/>
        <v>0</v>
      </c>
      <c r="X32" s="30"/>
      <c r="Y32" s="29">
        <f t="shared" si="6"/>
        <v>0</v>
      </c>
      <c r="Z32" s="30"/>
      <c r="AA32" s="29">
        <f t="shared" si="2"/>
        <v>1414.92</v>
      </c>
    </row>
    <row r="33" spans="1:27" ht="33" x14ac:dyDescent="0.45">
      <c r="A33" s="32" t="s">
        <v>80</v>
      </c>
      <c r="B33" s="21" t="s">
        <v>94</v>
      </c>
      <c r="C33" s="31" t="s">
        <v>77</v>
      </c>
      <c r="D33" s="23" t="s">
        <v>95</v>
      </c>
      <c r="E33" s="23" t="s">
        <v>83</v>
      </c>
      <c r="F33" s="5">
        <v>1200</v>
      </c>
      <c r="G33" s="33">
        <v>1.8333333333333333</v>
      </c>
      <c r="H33" s="25">
        <v>0.29166666666666669</v>
      </c>
      <c r="I33" s="25">
        <v>0.5</v>
      </c>
      <c r="J33" s="25">
        <v>0.54999999999999993</v>
      </c>
      <c r="K33" s="25">
        <v>0.70833333333333337</v>
      </c>
      <c r="L33" s="5">
        <v>214.92</v>
      </c>
      <c r="M33" s="26"/>
      <c r="N33" s="26"/>
      <c r="O33" s="26"/>
      <c r="P33" s="26"/>
      <c r="Q33" s="26"/>
      <c r="R33" s="27">
        <f t="shared" si="0"/>
        <v>0</v>
      </c>
      <c r="S33" s="28">
        <f t="shared" ca="1" si="7"/>
        <v>0</v>
      </c>
      <c r="T33" s="26"/>
      <c r="U33" s="29">
        <f t="shared" si="4"/>
        <v>0</v>
      </c>
      <c r="V33" s="26"/>
      <c r="W33" s="29">
        <f t="shared" si="5"/>
        <v>0</v>
      </c>
      <c r="X33" s="30"/>
      <c r="Y33" s="29">
        <f t="shared" si="6"/>
        <v>0</v>
      </c>
      <c r="Z33" s="30"/>
      <c r="AA33" s="29">
        <f t="shared" si="2"/>
        <v>1414.92</v>
      </c>
    </row>
    <row r="34" spans="1:27" ht="33" x14ac:dyDescent="0.45">
      <c r="A34" s="32" t="s">
        <v>80</v>
      </c>
      <c r="B34" s="21" t="s">
        <v>96</v>
      </c>
      <c r="C34" s="31" t="s">
        <v>27</v>
      </c>
      <c r="D34" s="23" t="s">
        <v>97</v>
      </c>
      <c r="E34" s="23" t="s">
        <v>83</v>
      </c>
      <c r="F34" s="5">
        <v>1200</v>
      </c>
      <c r="G34" s="33">
        <v>1.8333333333333333</v>
      </c>
      <c r="H34" s="25">
        <v>0.375</v>
      </c>
      <c r="I34" s="25">
        <v>0.5</v>
      </c>
      <c r="J34" s="25">
        <v>0.54999999999999993</v>
      </c>
      <c r="K34" s="25">
        <v>0.79166666666666663</v>
      </c>
      <c r="L34" s="5">
        <v>214.92</v>
      </c>
      <c r="M34" s="26"/>
      <c r="N34" s="26"/>
      <c r="O34" s="26"/>
      <c r="P34" s="26"/>
      <c r="Q34" s="26"/>
      <c r="R34" s="27">
        <f t="shared" si="0"/>
        <v>0</v>
      </c>
      <c r="S34" s="28">
        <f t="shared" ca="1" si="7"/>
        <v>0</v>
      </c>
      <c r="T34" s="26"/>
      <c r="U34" s="29">
        <f t="shared" si="4"/>
        <v>0</v>
      </c>
      <c r="V34" s="26"/>
      <c r="W34" s="29">
        <f t="shared" si="5"/>
        <v>0</v>
      </c>
      <c r="X34" s="30"/>
      <c r="Y34" s="29">
        <f t="shared" si="6"/>
        <v>0</v>
      </c>
      <c r="Z34" s="30"/>
      <c r="AA34" s="29">
        <f t="shared" si="2"/>
        <v>1414.92</v>
      </c>
    </row>
    <row r="35" spans="1:27" ht="33" x14ac:dyDescent="0.45">
      <c r="A35" s="32" t="s">
        <v>80</v>
      </c>
      <c r="B35" s="21" t="s">
        <v>98</v>
      </c>
      <c r="C35" s="31" t="s">
        <v>27</v>
      </c>
      <c r="D35" s="35" t="s">
        <v>99</v>
      </c>
      <c r="E35" s="35" t="s">
        <v>83</v>
      </c>
      <c r="F35" s="5">
        <v>1200</v>
      </c>
      <c r="G35" s="33">
        <v>1.8333333333333333</v>
      </c>
      <c r="H35" s="25">
        <v>0.29166666666666669</v>
      </c>
      <c r="I35" s="25">
        <v>0.5</v>
      </c>
      <c r="J35" s="25">
        <v>0.54999999999999993</v>
      </c>
      <c r="K35" s="25">
        <v>0.70833333333333337</v>
      </c>
      <c r="L35" s="5">
        <v>214.92</v>
      </c>
      <c r="M35" s="26"/>
      <c r="N35" s="26"/>
      <c r="O35" s="26"/>
      <c r="P35" s="26"/>
      <c r="Q35" s="26"/>
      <c r="R35" s="27">
        <f t="shared" si="0"/>
        <v>0</v>
      </c>
      <c r="S35" s="28">
        <f t="shared" ca="1" si="7"/>
        <v>0</v>
      </c>
      <c r="T35" s="26"/>
      <c r="U35" s="29">
        <f t="shared" si="4"/>
        <v>0</v>
      </c>
      <c r="V35" s="26"/>
      <c r="W35" s="29">
        <f t="shared" si="5"/>
        <v>0</v>
      </c>
      <c r="X35" s="30"/>
      <c r="Y35" s="29">
        <f t="shared" si="6"/>
        <v>0</v>
      </c>
      <c r="Z35" s="30"/>
      <c r="AA35" s="29">
        <f t="shared" si="2"/>
        <v>1414.92</v>
      </c>
    </row>
    <row r="36" spans="1:27" ht="33" x14ac:dyDescent="0.45">
      <c r="A36" s="32" t="s">
        <v>80</v>
      </c>
      <c r="B36" s="21" t="s">
        <v>100</v>
      </c>
      <c r="C36" s="31" t="s">
        <v>101</v>
      </c>
      <c r="D36" s="35" t="s">
        <v>102</v>
      </c>
      <c r="E36" s="35" t="s">
        <v>83</v>
      </c>
      <c r="F36" s="5">
        <v>1200</v>
      </c>
      <c r="G36" s="33">
        <v>1.8333333333333333</v>
      </c>
      <c r="H36" s="25">
        <v>0.29166666666666669</v>
      </c>
      <c r="I36" s="25">
        <v>0.5</v>
      </c>
      <c r="J36" s="25">
        <v>0.54999999999999993</v>
      </c>
      <c r="K36" s="25">
        <v>0.70833333333333337</v>
      </c>
      <c r="L36" s="5">
        <v>214.92</v>
      </c>
      <c r="M36" s="26"/>
      <c r="N36" s="26"/>
      <c r="O36" s="26"/>
      <c r="P36" s="26"/>
      <c r="Q36" s="26"/>
      <c r="R36" s="27">
        <f t="shared" si="0"/>
        <v>0</v>
      </c>
      <c r="S36" s="28">
        <f t="shared" ca="1" si="7"/>
        <v>0</v>
      </c>
      <c r="T36" s="26"/>
      <c r="U36" s="29">
        <f t="shared" si="4"/>
        <v>0</v>
      </c>
      <c r="V36" s="26"/>
      <c r="W36" s="29">
        <f t="shared" si="5"/>
        <v>0</v>
      </c>
      <c r="X36" s="30"/>
      <c r="Y36" s="29">
        <f t="shared" si="6"/>
        <v>0</v>
      </c>
      <c r="Z36" s="30"/>
      <c r="AA36" s="29">
        <f t="shared" si="2"/>
        <v>1414.92</v>
      </c>
    </row>
    <row r="37" spans="1:27" ht="33" x14ac:dyDescent="0.45">
      <c r="A37" s="32" t="s">
        <v>80</v>
      </c>
      <c r="B37" s="21" t="s">
        <v>103</v>
      </c>
      <c r="C37" s="31" t="s">
        <v>101</v>
      </c>
      <c r="D37" s="35" t="s">
        <v>104</v>
      </c>
      <c r="E37" s="35" t="s">
        <v>83</v>
      </c>
      <c r="F37" s="5">
        <v>1200</v>
      </c>
      <c r="G37" s="33">
        <v>1.8333333333333333</v>
      </c>
      <c r="H37" s="25">
        <v>0.29166666666666669</v>
      </c>
      <c r="I37" s="25">
        <v>0.5</v>
      </c>
      <c r="J37" s="25">
        <v>0.54999999999999993</v>
      </c>
      <c r="K37" s="25">
        <v>0.70833333333333337</v>
      </c>
      <c r="L37" s="5">
        <v>214.92</v>
      </c>
      <c r="M37" s="26"/>
      <c r="N37" s="26"/>
      <c r="O37" s="26"/>
      <c r="P37" s="26"/>
      <c r="Q37" s="26"/>
      <c r="R37" s="27">
        <f t="shared" si="0"/>
        <v>0</v>
      </c>
      <c r="S37" s="28">
        <f t="shared" ca="1" si="7"/>
        <v>0</v>
      </c>
      <c r="T37" s="26"/>
      <c r="U37" s="29">
        <f t="shared" si="4"/>
        <v>0</v>
      </c>
      <c r="V37" s="26"/>
      <c r="W37" s="29">
        <f t="shared" si="5"/>
        <v>0</v>
      </c>
      <c r="X37" s="30"/>
      <c r="Y37" s="29">
        <f t="shared" si="6"/>
        <v>0</v>
      </c>
      <c r="Z37" s="30"/>
      <c r="AA37" s="29">
        <f t="shared" si="2"/>
        <v>1414.92</v>
      </c>
    </row>
    <row r="38" spans="1:27" ht="33" x14ac:dyDescent="0.45">
      <c r="A38" s="32" t="s">
        <v>80</v>
      </c>
      <c r="B38" s="21" t="s">
        <v>105</v>
      </c>
      <c r="C38" s="31" t="s">
        <v>72</v>
      </c>
      <c r="D38" s="35" t="s">
        <v>106</v>
      </c>
      <c r="E38" s="35" t="s">
        <v>83</v>
      </c>
      <c r="F38" s="5">
        <v>1200</v>
      </c>
      <c r="G38" s="33">
        <v>1.8333333333333333</v>
      </c>
      <c r="H38" s="25">
        <v>0.29166666666666669</v>
      </c>
      <c r="I38" s="25">
        <v>0.5</v>
      </c>
      <c r="J38" s="25">
        <v>0.54999999999999993</v>
      </c>
      <c r="K38" s="25">
        <v>0.70833333333333337</v>
      </c>
      <c r="L38" s="5">
        <v>214.92</v>
      </c>
      <c r="M38" s="26"/>
      <c r="N38" s="26"/>
      <c r="O38" s="26"/>
      <c r="P38" s="26"/>
      <c r="Q38" s="26"/>
      <c r="R38" s="27">
        <f t="shared" si="0"/>
        <v>0</v>
      </c>
      <c r="S38" s="28">
        <f t="shared" ca="1" si="7"/>
        <v>0</v>
      </c>
      <c r="T38" s="26"/>
      <c r="U38" s="29">
        <f t="shared" si="4"/>
        <v>0</v>
      </c>
      <c r="V38" s="26"/>
      <c r="W38" s="29">
        <f t="shared" si="5"/>
        <v>0</v>
      </c>
      <c r="X38" s="30"/>
      <c r="Y38" s="29">
        <f t="shared" si="6"/>
        <v>0</v>
      </c>
      <c r="Z38" s="30"/>
      <c r="AA38" s="29">
        <f t="shared" si="2"/>
        <v>1414.92</v>
      </c>
    </row>
    <row r="39" spans="1:27" ht="33" x14ac:dyDescent="0.45">
      <c r="A39" s="32" t="s">
        <v>80</v>
      </c>
      <c r="B39" s="21" t="s">
        <v>107</v>
      </c>
      <c r="C39" s="31" t="s">
        <v>72</v>
      </c>
      <c r="D39" s="35" t="s">
        <v>108</v>
      </c>
      <c r="E39" s="35" t="s">
        <v>83</v>
      </c>
      <c r="F39" s="5">
        <v>1200</v>
      </c>
      <c r="G39" s="33">
        <v>1.8333333333333333</v>
      </c>
      <c r="H39" s="25">
        <v>0.375</v>
      </c>
      <c r="I39" s="25">
        <v>0.5</v>
      </c>
      <c r="J39" s="25">
        <v>0.54999999999999993</v>
      </c>
      <c r="K39" s="25">
        <v>0.79166666666666663</v>
      </c>
      <c r="L39" s="5">
        <v>214.92</v>
      </c>
      <c r="M39" s="26"/>
      <c r="N39" s="26"/>
      <c r="O39" s="26"/>
      <c r="P39" s="26"/>
      <c r="Q39" s="26"/>
      <c r="R39" s="27">
        <f t="shared" si="0"/>
        <v>0</v>
      </c>
      <c r="S39" s="28">
        <f t="shared" ca="1" si="7"/>
        <v>0</v>
      </c>
      <c r="T39" s="26"/>
      <c r="U39" s="29">
        <f t="shared" si="4"/>
        <v>0</v>
      </c>
      <c r="V39" s="26"/>
      <c r="W39" s="29">
        <f t="shared" si="5"/>
        <v>0</v>
      </c>
      <c r="X39" s="30"/>
      <c r="Y39" s="29">
        <f t="shared" si="6"/>
        <v>0</v>
      </c>
      <c r="Z39" s="30"/>
      <c r="AA39" s="29">
        <f t="shared" si="2"/>
        <v>1414.92</v>
      </c>
    </row>
    <row r="40" spans="1:27" ht="33" x14ac:dyDescent="0.45">
      <c r="A40" s="32" t="s">
        <v>109</v>
      </c>
      <c r="B40" s="21" t="s">
        <v>110</v>
      </c>
      <c r="C40" s="22">
        <v>44397</v>
      </c>
      <c r="D40" s="23" t="s">
        <v>111</v>
      </c>
      <c r="E40" s="23" t="s">
        <v>112</v>
      </c>
      <c r="F40" s="5">
        <v>2200</v>
      </c>
      <c r="G40" s="33">
        <v>1.8333333333333333</v>
      </c>
      <c r="H40" s="25">
        <v>0.27083333333333331</v>
      </c>
      <c r="I40" s="25">
        <v>0.45833333333333331</v>
      </c>
      <c r="J40" s="25">
        <v>0.5083333333333333</v>
      </c>
      <c r="K40" s="25">
        <v>0.6875</v>
      </c>
      <c r="L40" s="5">
        <v>214.92</v>
      </c>
      <c r="M40" s="26"/>
      <c r="N40" s="26"/>
      <c r="O40" s="26"/>
      <c r="P40" s="26"/>
      <c r="Q40" s="26"/>
      <c r="R40" s="27">
        <f>((K40+L40+P40+N40+O40)/220*1.5)*Q40*24</f>
        <v>0</v>
      </c>
      <c r="S40" s="28">
        <f t="shared" ca="1" si="7"/>
        <v>0</v>
      </c>
      <c r="T40" s="26"/>
      <c r="U40" s="29">
        <f>(P40+L40+F40+O40)/30*T40</f>
        <v>0</v>
      </c>
      <c r="V40" s="26"/>
      <c r="W40" s="29">
        <f>(R40+P40+F40+L40+O40)/220*V40</f>
        <v>0</v>
      </c>
      <c r="X40" s="30"/>
      <c r="Y40" s="29">
        <f t="shared" si="6"/>
        <v>0</v>
      </c>
      <c r="Z40" s="30"/>
      <c r="AA40" s="29">
        <f>O40+N40+L40+F40</f>
        <v>2414.92</v>
      </c>
    </row>
    <row r="41" spans="1:27" ht="33" x14ac:dyDescent="0.45">
      <c r="A41" s="32" t="s">
        <v>46</v>
      </c>
      <c r="B41" s="21" t="s">
        <v>113</v>
      </c>
      <c r="C41" s="31" t="s">
        <v>52</v>
      </c>
      <c r="D41" s="23" t="s">
        <v>114</v>
      </c>
      <c r="E41" s="23" t="s">
        <v>115</v>
      </c>
      <c r="F41" s="5">
        <v>1560</v>
      </c>
      <c r="G41" s="33">
        <v>1.8333333333333333</v>
      </c>
      <c r="H41" s="25">
        <v>0.29166666666666669</v>
      </c>
      <c r="I41" s="25">
        <v>0.5</v>
      </c>
      <c r="J41" s="25">
        <v>0.54999999999999993</v>
      </c>
      <c r="K41" s="25">
        <v>0.70833333333333337</v>
      </c>
      <c r="L41" s="5">
        <v>214.92</v>
      </c>
      <c r="M41" s="26"/>
      <c r="N41" s="26"/>
      <c r="O41" s="26"/>
      <c r="P41" s="26"/>
      <c r="Q41" s="26"/>
      <c r="R41" s="27">
        <f>((K41+L41+P41+N41+O41)/220*1.5)*Q41*24</f>
        <v>0</v>
      </c>
      <c r="S41" s="28">
        <f t="shared" ca="1" si="7"/>
        <v>0</v>
      </c>
      <c r="T41" s="26"/>
      <c r="U41" s="29">
        <f>(P41+L41+F41+O41)/30*T41</f>
        <v>0</v>
      </c>
      <c r="V41" s="26"/>
      <c r="W41" s="29">
        <f>(R41+P41+F41+L41+O41)/220*V41</f>
        <v>0</v>
      </c>
      <c r="X41" s="30"/>
      <c r="Y41" s="29">
        <f t="shared" si="6"/>
        <v>0</v>
      </c>
      <c r="Z41" s="30"/>
      <c r="AA41" s="29">
        <f>O41+N41+L41+F41</f>
        <v>1774.92</v>
      </c>
    </row>
    <row r="42" spans="1:27" ht="33" x14ac:dyDescent="0.45">
      <c r="A42" s="32" t="s">
        <v>46</v>
      </c>
      <c r="B42" s="21" t="s">
        <v>116</v>
      </c>
      <c r="C42" s="31" t="s">
        <v>52</v>
      </c>
      <c r="D42" s="23" t="s">
        <v>117</v>
      </c>
      <c r="E42" s="23" t="s">
        <v>115</v>
      </c>
      <c r="F42" s="5">
        <v>1560</v>
      </c>
      <c r="G42" s="33">
        <v>1.8333333333333333</v>
      </c>
      <c r="H42" s="25">
        <v>0.29166666666666669</v>
      </c>
      <c r="I42" s="25">
        <v>0.5</v>
      </c>
      <c r="J42" s="25">
        <v>0.54999999999999993</v>
      </c>
      <c r="K42" s="25">
        <v>0.70833333333333337</v>
      </c>
      <c r="L42" s="5">
        <v>214.92</v>
      </c>
      <c r="M42" s="26"/>
      <c r="N42" s="26"/>
      <c r="O42" s="26"/>
      <c r="P42" s="26"/>
      <c r="Q42" s="26"/>
      <c r="R42" s="27">
        <f>((K42+L42+P42+N42+O42)/220*1.5)*Q42*24</f>
        <v>0</v>
      </c>
      <c r="S42" s="28">
        <f t="shared" ca="1" si="7"/>
        <v>0</v>
      </c>
      <c r="T42" s="26"/>
      <c r="U42" s="29">
        <f>(P42+L42+F42+O42)/30*T42</f>
        <v>0</v>
      </c>
      <c r="V42" s="26"/>
      <c r="W42" s="29">
        <f>(R42+P42+F42+L42+O42)/220*V42</f>
        <v>0</v>
      </c>
      <c r="X42" s="30"/>
      <c r="Y42" s="29">
        <f t="shared" si="6"/>
        <v>0</v>
      </c>
      <c r="Z42" s="30"/>
      <c r="AA42" s="29">
        <f>O42+N42+L42+F42</f>
        <v>1774.92</v>
      </c>
    </row>
    <row r="43" spans="1:27" ht="33" x14ac:dyDescent="0.45">
      <c r="A43" s="32" t="s">
        <v>46</v>
      </c>
      <c r="B43" s="21" t="s">
        <v>118</v>
      </c>
      <c r="C43" s="31" t="s">
        <v>52</v>
      </c>
      <c r="D43" s="23" t="s">
        <v>119</v>
      </c>
      <c r="E43" s="23" t="s">
        <v>115</v>
      </c>
      <c r="F43" s="5">
        <v>1560</v>
      </c>
      <c r="G43" s="33">
        <v>1.8333333333333333</v>
      </c>
      <c r="H43" s="25">
        <v>0.29166666666666669</v>
      </c>
      <c r="I43" s="25">
        <v>0.5</v>
      </c>
      <c r="J43" s="25">
        <v>0.54999999999999993</v>
      </c>
      <c r="K43" s="25">
        <v>0.70833333333333337</v>
      </c>
      <c r="L43" s="5">
        <v>214.92</v>
      </c>
      <c r="M43" s="26"/>
      <c r="N43" s="26"/>
      <c r="O43" s="26"/>
      <c r="P43" s="26"/>
      <c r="Q43" s="26"/>
      <c r="R43" s="27">
        <f>((K43+L43+P43+N43+O43)/220*1.5)*Q43*24</f>
        <v>0</v>
      </c>
      <c r="S43" s="28">
        <f t="shared" ca="1" si="7"/>
        <v>0</v>
      </c>
      <c r="T43" s="26"/>
      <c r="U43" s="29">
        <f>(P43+L43+F43+O43)/30*T43</f>
        <v>0</v>
      </c>
      <c r="V43" s="26"/>
      <c r="W43" s="29">
        <f>(R43+P43+F43+L43+O43)/220*V43</f>
        <v>0</v>
      </c>
      <c r="X43" s="30"/>
      <c r="Y43" s="29">
        <f t="shared" si="6"/>
        <v>0</v>
      </c>
      <c r="Z43" s="30"/>
      <c r="AA43" s="29">
        <f>O43+N43+L43+F43</f>
        <v>1774.92</v>
      </c>
    </row>
    <row r="44" spans="1:27" ht="33" x14ac:dyDescent="0.45">
      <c r="A44" s="32" t="s">
        <v>46</v>
      </c>
      <c r="B44" s="21" t="s">
        <v>120</v>
      </c>
      <c r="C44" s="31" t="s">
        <v>52</v>
      </c>
      <c r="D44" s="35" t="s">
        <v>121</v>
      </c>
      <c r="E44" s="35" t="s">
        <v>115</v>
      </c>
      <c r="F44" s="5">
        <v>1560</v>
      </c>
      <c r="G44" s="33">
        <v>1.8333333333333333</v>
      </c>
      <c r="H44" s="25">
        <v>0.29166666666666669</v>
      </c>
      <c r="I44" s="25">
        <v>0.5</v>
      </c>
      <c r="J44" s="25">
        <v>0.54999999999999993</v>
      </c>
      <c r="K44" s="25">
        <v>0.70833333333333337</v>
      </c>
      <c r="L44" s="5">
        <v>214.92</v>
      </c>
      <c r="M44" s="26"/>
      <c r="N44" s="26"/>
      <c r="O44" s="26"/>
      <c r="P44" s="26"/>
      <c r="Q44" s="26"/>
      <c r="R44" s="27">
        <f>((K44+L44+P44+N44+O44)/220*1.5)*Q44*24</f>
        <v>0</v>
      </c>
      <c r="S44" s="28">
        <f t="shared" ca="1" si="7"/>
        <v>0</v>
      </c>
      <c r="T44" s="26"/>
      <c r="U44" s="29">
        <f>(P44+L44+F44+O44)/30*T44</f>
        <v>0</v>
      </c>
      <c r="V44" s="26"/>
      <c r="W44" s="29">
        <f>(R44+P44+F44+L44+O44)/220*V44</f>
        <v>0</v>
      </c>
      <c r="X44" s="30"/>
      <c r="Y44" s="29">
        <f t="shared" si="6"/>
        <v>0</v>
      </c>
      <c r="Z44" s="30"/>
      <c r="AA44" s="29">
        <f>O44+N44+L44+F44</f>
        <v>1774.92</v>
      </c>
    </row>
    <row r="45" spans="1:27" ht="33" x14ac:dyDescent="0.45">
      <c r="A45" s="32" t="s">
        <v>46</v>
      </c>
      <c r="B45" s="21" t="s">
        <v>124</v>
      </c>
      <c r="C45" s="31" t="s">
        <v>72</v>
      </c>
      <c r="D45" s="35" t="s">
        <v>125</v>
      </c>
      <c r="E45" s="35" t="s">
        <v>115</v>
      </c>
      <c r="F45" s="5">
        <v>1560</v>
      </c>
      <c r="G45" s="33">
        <v>1.8333333333333333</v>
      </c>
      <c r="H45" s="25">
        <v>0.29166666666666669</v>
      </c>
      <c r="I45" s="25">
        <v>0.5</v>
      </c>
      <c r="J45" s="25">
        <v>0.54999999999999993</v>
      </c>
      <c r="K45" s="25">
        <v>0.70833333333333337</v>
      </c>
      <c r="L45" s="5">
        <v>214.92</v>
      </c>
      <c r="M45" s="26"/>
      <c r="N45" s="26"/>
      <c r="O45" s="26"/>
      <c r="P45" s="26"/>
      <c r="Q45" s="26"/>
      <c r="R45" s="27">
        <f t="shared" ref="R45" si="8">((K45+L45+P45+N45+O45)/220*1.5)*Q45*24</f>
        <v>0</v>
      </c>
      <c r="S45" s="28">
        <f t="shared" ca="1" si="7"/>
        <v>0</v>
      </c>
      <c r="T45" s="26"/>
      <c r="U45" s="29">
        <f t="shared" ref="U45" si="9">(P45+L45+F45+O45)/30*T45</f>
        <v>0</v>
      </c>
      <c r="V45" s="26"/>
      <c r="W45" s="29">
        <f t="shared" ref="W45" si="10">(R45+P45+F45+L45+O45)/220*V45</f>
        <v>0</v>
      </c>
      <c r="X45" s="30"/>
      <c r="Y45" s="29">
        <f t="shared" si="6"/>
        <v>0</v>
      </c>
      <c r="Z45" s="30"/>
      <c r="AA45" s="29">
        <f t="shared" ref="AA45" si="11">O45+N45+L45+F45</f>
        <v>1774.92</v>
      </c>
    </row>
    <row r="46" spans="1:27" ht="33" x14ac:dyDescent="0.45">
      <c r="A46" s="4"/>
      <c r="B46" s="4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81" customHeight="1" x14ac:dyDescent="0.45">
      <c r="A47" s="6" t="s">
        <v>0</v>
      </c>
      <c r="B47" s="49" t="s">
        <v>1</v>
      </c>
      <c r="C47" s="49" t="s">
        <v>128</v>
      </c>
      <c r="D47" s="7" t="s">
        <v>129</v>
      </c>
      <c r="E47" s="7" t="s">
        <v>2</v>
      </c>
      <c r="F47" s="8" t="s">
        <v>130</v>
      </c>
      <c r="G47" s="9" t="s">
        <v>131</v>
      </c>
      <c r="H47" s="7" t="s">
        <v>132</v>
      </c>
      <c r="I47" s="7"/>
      <c r="J47" s="7"/>
      <c r="K47" s="7"/>
      <c r="L47" s="10" t="s">
        <v>133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33" x14ac:dyDescent="0.45">
      <c r="A48" s="32" t="s">
        <v>38</v>
      </c>
      <c r="B48" s="50" t="s">
        <v>135</v>
      </c>
      <c r="C48" s="31" t="s">
        <v>136</v>
      </c>
      <c r="D48" s="35" t="s">
        <v>137</v>
      </c>
      <c r="E48" s="35" t="s">
        <v>138</v>
      </c>
      <c r="F48" s="51">
        <v>156</v>
      </c>
      <c r="G48" s="33" t="s">
        <v>139</v>
      </c>
      <c r="H48" s="52" t="s">
        <v>140</v>
      </c>
      <c r="I48" s="53"/>
      <c r="J48" s="53"/>
      <c r="K48" s="53"/>
      <c r="L48" s="5">
        <v>520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33" x14ac:dyDescent="0.45">
      <c r="A49" s="4"/>
      <c r="B49" s="4"/>
      <c r="C49" s="4"/>
      <c r="D49" s="4"/>
      <c r="E49" s="4"/>
      <c r="F49" s="54" t="s">
        <v>141</v>
      </c>
      <c r="G49" s="55"/>
      <c r="H49" s="4"/>
      <c r="I49" s="4"/>
      <c r="J49" s="4"/>
      <c r="K49" s="4"/>
      <c r="L49" s="4"/>
      <c r="M49" s="4"/>
      <c r="N49" s="4"/>
      <c r="O49" s="4"/>
      <c r="P49" s="4"/>
      <c r="Q49" s="57" t="s">
        <v>134</v>
      </c>
      <c r="R49" s="57"/>
      <c r="S49" s="59"/>
      <c r="T49" s="4"/>
      <c r="U49" s="4"/>
      <c r="V49" s="4"/>
      <c r="W49" s="4"/>
      <c r="X49" s="4"/>
      <c r="Y49" s="4"/>
      <c r="Z49" s="4"/>
      <c r="AA49" s="4"/>
    </row>
    <row r="50" spans="1:27" ht="33" x14ac:dyDescent="0.45">
      <c r="A50" s="4"/>
      <c r="B50" s="4"/>
      <c r="C50" s="4"/>
      <c r="D50" s="4"/>
      <c r="E50" s="4"/>
      <c r="F50" s="54" t="s">
        <v>142</v>
      </c>
      <c r="G50" s="5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3" x14ac:dyDescent="0.45">
      <c r="A51" s="4"/>
      <c r="B51" s="4"/>
      <c r="C51" s="4"/>
      <c r="D51" s="4"/>
      <c r="E51" s="4"/>
      <c r="F51" s="54" t="s">
        <v>143</v>
      </c>
      <c r="G51" s="5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V51" s="60"/>
      <c r="W51" s="61"/>
      <c r="X51" s="61"/>
      <c r="Y51" s="4"/>
      <c r="Z51" s="4"/>
      <c r="AA51" s="4"/>
    </row>
    <row r="52" spans="1:27" ht="45.75" x14ac:dyDescent="0.65">
      <c r="A52" s="4"/>
      <c r="B52" s="4"/>
      <c r="C52" s="4"/>
      <c r="D52" s="4"/>
      <c r="E52" s="4"/>
      <c r="F52" s="54"/>
      <c r="G52" s="55"/>
      <c r="H52" s="4"/>
      <c r="I52" s="4"/>
      <c r="J52" s="4"/>
      <c r="K52" s="4"/>
      <c r="L52" s="4"/>
      <c r="M52" s="4"/>
      <c r="N52" s="4"/>
      <c r="O52" s="4"/>
      <c r="P52" s="4"/>
      <c r="Q52" s="4"/>
      <c r="R52" s="66"/>
      <c r="S52" s="67"/>
      <c r="T52" s="68"/>
      <c r="U52" s="69"/>
      <c r="V52" s="70"/>
      <c r="W52" s="71"/>
      <c r="X52" s="71"/>
      <c r="Y52" s="66"/>
      <c r="Z52" s="66"/>
      <c r="AA52" s="66"/>
    </row>
    <row r="53" spans="1:27" ht="45.75" x14ac:dyDescent="0.65">
      <c r="A53" s="4"/>
      <c r="B53" s="4"/>
      <c r="C53" s="4"/>
      <c r="D53" s="4"/>
      <c r="E53" s="4"/>
      <c r="F53" s="54" t="s">
        <v>144</v>
      </c>
      <c r="G53" s="55"/>
      <c r="H53" s="4"/>
      <c r="I53" s="4"/>
      <c r="J53" s="4"/>
      <c r="K53" s="4"/>
      <c r="L53" s="4"/>
      <c r="M53" s="4"/>
      <c r="N53" s="4"/>
      <c r="O53" s="4"/>
      <c r="P53" s="4"/>
      <c r="Q53" s="4"/>
      <c r="R53" s="66"/>
      <c r="S53" s="66"/>
      <c r="T53" s="72"/>
      <c r="U53" s="73"/>
      <c r="V53" s="73"/>
      <c r="W53" s="73"/>
      <c r="X53" s="73"/>
      <c r="Y53" s="66"/>
      <c r="Z53" s="66"/>
      <c r="AA53" s="66"/>
    </row>
    <row r="54" spans="1:27" ht="45.75" x14ac:dyDescent="0.65">
      <c r="A54" s="4"/>
      <c r="B54" s="4"/>
      <c r="C54" s="4"/>
      <c r="D54" s="56"/>
      <c r="E54" s="56"/>
      <c r="F54" s="54" t="s">
        <v>142</v>
      </c>
      <c r="G54" s="55"/>
      <c r="H54" s="4"/>
      <c r="I54" s="4"/>
      <c r="J54" s="4"/>
      <c r="K54" s="4"/>
      <c r="L54" s="4"/>
      <c r="M54" s="4"/>
      <c r="N54" s="4"/>
      <c r="O54" s="4"/>
      <c r="P54" s="4"/>
      <c r="Q54" s="4"/>
      <c r="R54" s="72"/>
      <c r="S54" s="72"/>
      <c r="T54" s="72"/>
      <c r="U54" s="72"/>
      <c r="V54" s="72"/>
      <c r="W54" s="72"/>
      <c r="X54" s="72"/>
      <c r="Y54" s="66"/>
      <c r="Z54" s="66"/>
      <c r="AA54" s="66"/>
    </row>
    <row r="55" spans="1:27" ht="33" x14ac:dyDescent="0.45">
      <c r="A55" s="4"/>
      <c r="B55" s="4"/>
      <c r="C55" s="4"/>
      <c r="D55" s="4"/>
      <c r="E55" s="4"/>
      <c r="F55" s="54" t="s">
        <v>143</v>
      </c>
      <c r="G55" s="55"/>
      <c r="H55" s="4"/>
      <c r="I55" s="4"/>
      <c r="J55" s="4"/>
      <c r="K55" s="4"/>
      <c r="L55" s="4"/>
      <c r="M55" s="4"/>
      <c r="N55" s="4"/>
      <c r="O55" s="57"/>
      <c r="P55" s="57"/>
      <c r="Q55" s="57"/>
      <c r="R55" s="62"/>
      <c r="S55" s="62"/>
      <c r="T55" s="62"/>
      <c r="U55" s="62"/>
      <c r="V55" s="62"/>
      <c r="W55" s="62"/>
      <c r="X55" s="63"/>
      <c r="Y55" s="4"/>
      <c r="Z55" s="4"/>
      <c r="AA55" s="4"/>
    </row>
    <row r="56" spans="1:27" ht="33" x14ac:dyDescent="0.45">
      <c r="A56" s="4"/>
      <c r="B56" s="4"/>
      <c r="C56" s="4"/>
      <c r="D56" s="4"/>
      <c r="E56" s="4"/>
      <c r="F56" s="54" t="s">
        <v>145</v>
      </c>
      <c r="G56" s="55"/>
      <c r="H56" s="4"/>
      <c r="I56" s="4"/>
      <c r="J56" s="4"/>
      <c r="K56" s="4"/>
      <c r="L56" s="4"/>
      <c r="M56" s="4"/>
      <c r="N56" s="4"/>
      <c r="O56" s="4"/>
      <c r="P56" s="4"/>
      <c r="Q56" s="58"/>
      <c r="R56" s="62"/>
      <c r="S56" s="62"/>
      <c r="T56" s="62"/>
      <c r="U56" s="62"/>
      <c r="V56" s="62"/>
      <c r="W56" s="62"/>
      <c r="X56" s="62"/>
      <c r="Y56" s="4"/>
      <c r="Z56" s="4"/>
      <c r="AA56" s="4"/>
    </row>
    <row r="57" spans="1:27" ht="45.75" x14ac:dyDescent="0.65">
      <c r="A57" s="4"/>
      <c r="B57" s="4"/>
      <c r="C57" s="4"/>
      <c r="D57" s="4"/>
      <c r="E57" s="4"/>
      <c r="F57" s="54" t="s">
        <v>143</v>
      </c>
      <c r="G57" s="55"/>
      <c r="H57" s="4"/>
      <c r="I57" s="4"/>
      <c r="J57" s="4"/>
      <c r="K57" s="4"/>
      <c r="L57" s="4"/>
      <c r="M57" s="4"/>
      <c r="N57" s="4"/>
      <c r="O57" s="4"/>
      <c r="P57" s="66"/>
      <c r="Q57" s="66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45.75" x14ac:dyDescent="0.65">
      <c r="A58" s="4"/>
      <c r="B58" s="4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66"/>
      <c r="Q58" s="66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45.75" x14ac:dyDescent="0.65">
      <c r="A59" s="4"/>
      <c r="B59" s="4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66"/>
      <c r="Q59" s="66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33" x14ac:dyDescent="0.45">
      <c r="A60" s="4"/>
      <c r="B60" s="4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27" ht="33" x14ac:dyDescent="0.45">
      <c r="A61" s="4"/>
      <c r="B61" s="4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27" ht="33" x14ac:dyDescent="0.45">
      <c r="A62" s="4"/>
      <c r="B62" s="4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27" ht="33" x14ac:dyDescent="0.45">
      <c r="A63" s="4"/>
      <c r="B63" s="4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27" ht="33" x14ac:dyDescent="0.45">
      <c r="A64" s="4"/>
      <c r="B64" s="4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3" ht="33" x14ac:dyDescent="0.45">
      <c r="A65" s="4"/>
      <c r="B65" s="4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33" x14ac:dyDescent="0.45">
      <c r="A66" s="4"/>
      <c r="B66" s="4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</sheetData>
  <mergeCells count="1">
    <mergeCell ref="I6:J6"/>
  </mergeCells>
  <conditionalFormatting sqref="D40 D6:D14 D16 D18:D34">
    <cfRule type="duplicateValues" dxfId="5" priority="5"/>
  </conditionalFormatting>
  <conditionalFormatting sqref="D41">
    <cfRule type="duplicateValues" dxfId="4" priority="4"/>
  </conditionalFormatting>
  <conditionalFormatting sqref="D42">
    <cfRule type="duplicateValues" dxfId="3" priority="3" stopIfTrue="1"/>
  </conditionalFormatting>
  <conditionalFormatting sqref="D43">
    <cfRule type="duplicateValues" dxfId="2" priority="6" stopIfTrue="1"/>
  </conditionalFormatting>
  <conditionalFormatting sqref="D47">
    <cfRule type="duplicateValues" dxfId="1" priority="2"/>
  </conditionalFormatting>
  <conditionalFormatting sqref="D15">
    <cfRule type="duplicateValues" dxfId="0" priority="1"/>
  </conditionalFormatting>
  <pageMargins left="0.23622047244094491" right="0.23622047244094491" top="0" bottom="0.74803149606299213" header="0" footer="0.31496062992125984"/>
  <pageSetup paperSize="9" scale="25" fitToHeight="0" orientation="landscape" r:id="rId1"/>
  <colBreaks count="1" manualBreakCount="1">
    <brk id="15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 2021</vt:lpstr>
      <vt:lpstr>'SETEMBRO 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2021-10-04T21:23:46Z</cp:lastPrinted>
  <dcterms:created xsi:type="dcterms:W3CDTF">2021-10-04T11:47:02Z</dcterms:created>
  <dcterms:modified xsi:type="dcterms:W3CDTF">2021-10-04T21:25:37Z</dcterms:modified>
</cp:coreProperties>
</file>