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olo\Desktop\Orçamentos\Novo orçamento\"/>
    </mc:Choice>
  </mc:AlternateContent>
  <xr:revisionPtr revIDLastSave="0" documentId="13_ncr:1_{2C2FD4F3-5579-44AC-93EC-3AE59DA10485}" xr6:coauthVersionLast="46" xr6:coauthVersionMax="46" xr10:uidLastSave="{00000000-0000-0000-0000-000000000000}"/>
  <bookViews>
    <workbookView xWindow="15975" yWindow="2985" windowWidth="20730" windowHeight="11160" tabRatio="500" xr2:uid="{00000000-000D-0000-FFFF-FFFF00000000}"/>
  </bookViews>
  <sheets>
    <sheet name="Planilha 3.5.2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9" i="1" l="1"/>
  <c r="G62" i="1" s="1"/>
  <c r="E79" i="1"/>
  <c r="C62" i="1"/>
  <c r="E62" i="1"/>
  <c r="C79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63" i="1"/>
  <c r="B61" i="1"/>
  <c r="B38" i="1" l="1"/>
  <c r="N80" i="1"/>
  <c r="L80" i="1"/>
  <c r="J80" i="1"/>
  <c r="H80" i="1"/>
  <c r="F80" i="1"/>
  <c r="D80" i="1"/>
  <c r="N79" i="1"/>
  <c r="L79" i="1"/>
  <c r="J79" i="1"/>
  <c r="H79" i="1"/>
  <c r="F79" i="1"/>
  <c r="D79" i="1"/>
  <c r="N78" i="1"/>
  <c r="L78" i="1"/>
  <c r="J78" i="1"/>
  <c r="H78" i="1"/>
  <c r="F78" i="1"/>
  <c r="D78" i="1"/>
  <c r="N77" i="1"/>
  <c r="L77" i="1"/>
  <c r="J77" i="1"/>
  <c r="H77" i="1"/>
  <c r="F77" i="1"/>
  <c r="D77" i="1"/>
  <c r="N76" i="1"/>
  <c r="L76" i="1"/>
  <c r="J76" i="1"/>
  <c r="H76" i="1"/>
  <c r="F76" i="1"/>
  <c r="D76" i="1"/>
  <c r="N75" i="1"/>
  <c r="L75" i="1"/>
  <c r="J75" i="1"/>
  <c r="H75" i="1"/>
  <c r="F75" i="1"/>
  <c r="D75" i="1"/>
  <c r="N74" i="1"/>
  <c r="L74" i="1"/>
  <c r="J74" i="1"/>
  <c r="H74" i="1"/>
  <c r="F74" i="1"/>
  <c r="D74" i="1"/>
  <c r="N73" i="1"/>
  <c r="L73" i="1"/>
  <c r="J73" i="1"/>
  <c r="H73" i="1"/>
  <c r="F73" i="1"/>
  <c r="D73" i="1"/>
  <c r="N72" i="1"/>
  <c r="L72" i="1"/>
  <c r="J72" i="1"/>
  <c r="H72" i="1"/>
  <c r="F72" i="1"/>
  <c r="D72" i="1"/>
  <c r="N71" i="1"/>
  <c r="L71" i="1"/>
  <c r="J71" i="1"/>
  <c r="H71" i="1"/>
  <c r="F71" i="1"/>
  <c r="D71" i="1"/>
  <c r="N70" i="1"/>
  <c r="L70" i="1"/>
  <c r="J70" i="1"/>
  <c r="H70" i="1"/>
  <c r="F70" i="1"/>
  <c r="D70" i="1"/>
  <c r="N69" i="1"/>
  <c r="L69" i="1"/>
  <c r="J69" i="1"/>
  <c r="H69" i="1"/>
  <c r="F69" i="1"/>
  <c r="D69" i="1"/>
  <c r="N68" i="1"/>
  <c r="L68" i="1"/>
  <c r="J68" i="1"/>
  <c r="H68" i="1"/>
  <c r="F68" i="1"/>
  <c r="D68" i="1"/>
  <c r="N67" i="1"/>
  <c r="L67" i="1"/>
  <c r="J67" i="1"/>
  <c r="H67" i="1"/>
  <c r="F67" i="1"/>
  <c r="D67" i="1"/>
  <c r="N66" i="1"/>
  <c r="L66" i="1"/>
  <c r="J66" i="1"/>
  <c r="H66" i="1"/>
  <c r="F66" i="1"/>
  <c r="D66" i="1"/>
  <c r="N65" i="1"/>
  <c r="L65" i="1"/>
  <c r="J65" i="1"/>
  <c r="H65" i="1"/>
  <c r="F65" i="1"/>
  <c r="D65" i="1"/>
  <c r="N64" i="1"/>
  <c r="L64" i="1"/>
  <c r="J64" i="1"/>
  <c r="H64" i="1"/>
  <c r="F64" i="1"/>
  <c r="D64" i="1"/>
  <c r="N63" i="1"/>
  <c r="L63" i="1"/>
  <c r="J63" i="1"/>
  <c r="H63" i="1"/>
  <c r="F63" i="1"/>
  <c r="D63" i="1"/>
  <c r="M62" i="1"/>
  <c r="K62" i="1"/>
  <c r="L62" i="1" s="1"/>
  <c r="I62" i="1"/>
  <c r="H62" i="1"/>
  <c r="D62" i="1"/>
  <c r="B62" i="1"/>
  <c r="N61" i="1"/>
  <c r="L61" i="1"/>
  <c r="J61" i="1"/>
  <c r="H61" i="1"/>
  <c r="F61" i="1"/>
  <c r="D61" i="1"/>
  <c r="M60" i="1"/>
  <c r="K60" i="1"/>
  <c r="L60" i="1" s="1"/>
  <c r="I60" i="1"/>
  <c r="G60" i="1"/>
  <c r="H60" i="1" s="1"/>
  <c r="E60" i="1"/>
  <c r="C60" i="1"/>
  <c r="D60" i="1" s="1"/>
  <c r="B60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E38" i="1"/>
  <c r="E36" i="1"/>
  <c r="C38" i="1"/>
  <c r="C36" i="1"/>
  <c r="M15" i="1"/>
  <c r="M13" i="1"/>
  <c r="B15" i="1"/>
  <c r="B13" i="1"/>
  <c r="B36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M38" i="1"/>
  <c r="N37" i="1"/>
  <c r="M36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K38" i="1"/>
  <c r="L37" i="1"/>
  <c r="K36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I38" i="1"/>
  <c r="J37" i="1"/>
  <c r="I36" i="1"/>
  <c r="H39" i="1"/>
  <c r="G38" i="1"/>
  <c r="H37" i="1"/>
  <c r="G36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7" i="1"/>
  <c r="N60" i="1" l="1"/>
  <c r="N62" i="1"/>
  <c r="F60" i="1"/>
  <c r="J60" i="1"/>
  <c r="F62" i="1"/>
  <c r="J62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4" i="1"/>
  <c r="N13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K15" i="1"/>
  <c r="L14" i="1"/>
  <c r="K13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I15" i="1"/>
  <c r="J14" i="1"/>
  <c r="I1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G15" i="1"/>
  <c r="H14" i="1"/>
  <c r="G13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E15" i="1"/>
  <c r="F14" i="1"/>
  <c r="E13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7" i="1"/>
  <c r="D16" i="1"/>
  <c r="D14" i="1"/>
  <c r="C15" i="1"/>
  <c r="C13" i="1"/>
  <c r="D13" i="1" s="1"/>
  <c r="D36" i="1"/>
  <c r="H13" i="1" l="1"/>
  <c r="L36" i="1"/>
  <c r="J36" i="1"/>
  <c r="F36" i="1"/>
  <c r="H36" i="1"/>
  <c r="N36" i="1"/>
  <c r="D15" i="1"/>
  <c r="J13" i="1"/>
  <c r="N15" i="1"/>
  <c r="H38" i="1"/>
  <c r="F38" i="1"/>
  <c r="D38" i="1"/>
  <c r="L38" i="1"/>
  <c r="N38" i="1"/>
  <c r="J38" i="1"/>
  <c r="L13" i="1"/>
  <c r="L15" i="1"/>
  <c r="F13" i="1"/>
  <c r="H15" i="1"/>
  <c r="J15" i="1"/>
  <c r="F15" i="1"/>
</calcChain>
</file>

<file path=xl/sharedStrings.xml><?xml version="1.0" encoding="utf-8"?>
<sst xmlns="http://schemas.openxmlformats.org/spreadsheetml/2006/main" count="126" uniqueCount="59">
  <si>
    <t>Organização Social: Instituto de Medicina, Estudos e Desenvolvimento - IMED</t>
  </si>
  <si>
    <t>Despesas</t>
  </si>
  <si>
    <t>Receitas</t>
  </si>
  <si>
    <t>Realizado</t>
  </si>
  <si>
    <t>Realizado dez/2021</t>
  </si>
  <si>
    <t>Realizado nov/2021</t>
  </si>
  <si>
    <t>Realizado out/2021</t>
  </si>
  <si>
    <t>Realizado set/2021</t>
  </si>
  <si>
    <t>Realizado ago/2021</t>
  </si>
  <si>
    <t>Realizado jul/2021</t>
  </si>
  <si>
    <t>Orçamento 2021</t>
  </si>
  <si>
    <t>2º semestre/2021</t>
  </si>
  <si>
    <t>Realizado jun/2021</t>
  </si>
  <si>
    <t>Realizado mai/2021</t>
  </si>
  <si>
    <t>Realizado abr/2021</t>
  </si>
  <si>
    <t>Realizado mar/2021</t>
  </si>
  <si>
    <t>Realizado fev/2021</t>
  </si>
  <si>
    <t>Realizado jan/2021</t>
  </si>
  <si>
    <t>1º semestre/2021</t>
  </si>
  <si>
    <t>PLANILHA DE EXECUCÃO ORÇAMENTARIA MENSAL E ACUMULADA DO ANO DE 2021</t>
  </si>
  <si>
    <t>Realizado dez/2020</t>
  </si>
  <si>
    <t>Realizado nov/2020</t>
  </si>
  <si>
    <t>Realizado out/2020</t>
  </si>
  <si>
    <t>Realizado set/2020</t>
  </si>
  <si>
    <t>Realizado ago/2020</t>
  </si>
  <si>
    <t>Realizado jul/2020</t>
  </si>
  <si>
    <t>Orçamento 2020</t>
  </si>
  <si>
    <t>2º semestre/2020</t>
  </si>
  <si>
    <t>Realizado jun/2020</t>
  </si>
  <si>
    <t>Realizado mai/2020</t>
  </si>
  <si>
    <t>Realizado abr/2020</t>
  </si>
  <si>
    <t>Realizado mar/2020</t>
  </si>
  <si>
    <t>Realizado fev/2020</t>
  </si>
  <si>
    <t>Realizado jan/2020</t>
  </si>
  <si>
    <t>1º semestre/2020</t>
  </si>
  <si>
    <t>PLANILHA DE EXECUCÃO ORÇAMENTARIA MENSAL E ACUMULADA DO ANO DE 2020</t>
  </si>
  <si>
    <t>Salários e Ordenados (Geral)</t>
  </si>
  <si>
    <t>Salários e Ordenados (Covid-19)</t>
  </si>
  <si>
    <t>Benefícios (Geral)</t>
  </si>
  <si>
    <t>Benefícios (Covid-19)</t>
  </si>
  <si>
    <t>Encargos Sociais (Geral)</t>
  </si>
  <si>
    <t>Encargos Sociais (Covid-19)</t>
  </si>
  <si>
    <t>Provisões (Geral)</t>
  </si>
  <si>
    <t>Provisões (Covid-19)</t>
  </si>
  <si>
    <t>Serviços Médicos (Geral)</t>
  </si>
  <si>
    <t>Serviços Médicos (Covid-19)</t>
  </si>
  <si>
    <t>Medicamentos e Materiais de uso assistencial (Geral)</t>
  </si>
  <si>
    <t>Medicamentos e Materiais de uso assistencial (Covid-19)</t>
  </si>
  <si>
    <t>Materiais de consumo geral (Geral)</t>
  </si>
  <si>
    <t>Materiais de consumo geral (Covid-19)</t>
  </si>
  <si>
    <t>Prestação de serviços terceiros (Geral)</t>
  </si>
  <si>
    <t>Prestação de serviços terceiros (Covid-19)</t>
  </si>
  <si>
    <t>Despesas Gerais</t>
  </si>
  <si>
    <t>Não operacionais</t>
  </si>
  <si>
    <t>Contrato de Gestão</t>
  </si>
  <si>
    <t>Unidade gerida: Hospital Regional de São Luís de Montes Belos Dr Geraldo Landó</t>
  </si>
  <si>
    <t>Contrato de Gestão nº 50/2020 - SES/GO</t>
  </si>
  <si>
    <t>Valor do repasse mensal do Contrato de Gestão: R$ 2.954,027,51</t>
  </si>
  <si>
    <r>
      <t>Vigência do Contrato de Gestão / Termo Aditivo:</t>
    </r>
    <r>
      <rPr>
        <sz val="10"/>
        <rFont val="Arial"/>
        <family val="2"/>
      </rPr>
      <t xml:space="preserve"> 18 de outubro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</si>
</sst>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9" x14ac:knownFonts="1">
    <font>
      <sz val="10"/>
      <color rgb="FF000000"/>
      <name val="Arial"/>
      <charset val="1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3C47D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F3F3F3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3" borderId="0" xfId="0" applyFont="1" applyFill="1" applyAlignment="1">
      <alignment horizontal="left"/>
    </xf>
    <xf numFmtId="0" fontId="0" fillId="3" borderId="0" xfId="0" applyFont="1" applyFill="1" applyAlignment="1"/>
    <xf numFmtId="0" fontId="0" fillId="3" borderId="0" xfId="0" applyFill="1"/>
    <xf numFmtId="0" fontId="1" fillId="3" borderId="0" xfId="0" applyFont="1" applyFill="1" applyAlignment="1">
      <alignment horizontal="left"/>
    </xf>
    <xf numFmtId="0" fontId="2" fillId="0" borderId="9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0" fontId="2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2" fillId="3" borderId="9" xfId="0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right"/>
    </xf>
    <xf numFmtId="164" fontId="2" fillId="3" borderId="1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164" fontId="2" fillId="3" borderId="2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164" fontId="2" fillId="3" borderId="10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right"/>
    </xf>
    <xf numFmtId="9" fontId="2" fillId="3" borderId="4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47625</xdr:rowOff>
    </xdr:from>
    <xdr:to>
      <xdr:col>3</xdr:col>
      <xdr:colOff>476250</xdr:colOff>
      <xdr:row>3</xdr:row>
      <xdr:rowOff>55880</xdr:rowOff>
    </xdr:to>
    <xdr:pic>
      <xdr:nvPicPr>
        <xdr:cNvPr id="3" name="Imagem 2" descr="Uma imagem contendo objeto, relógio&#10;&#10;Descrição gerada automaticamente">
          <a:extLst>
            <a:ext uri="{FF2B5EF4-FFF2-40B4-BE49-F238E27FC236}">
              <a16:creationId xmlns:a16="http://schemas.microsoft.com/office/drawing/2014/main" id="{4743106D-8840-4288-B375-E8A5C84322F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47625"/>
          <a:ext cx="1666875" cy="494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6</xdr:col>
      <xdr:colOff>697230</xdr:colOff>
      <xdr:row>3</xdr:row>
      <xdr:rowOff>160655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EAA0832-AA18-40E0-87CB-4076353F243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96025" y="0"/>
          <a:ext cx="1744980" cy="646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38100</xdr:rowOff>
    </xdr:from>
    <xdr:to>
      <xdr:col>0</xdr:col>
      <xdr:colOff>1916430</xdr:colOff>
      <xdr:row>4</xdr:row>
      <xdr:rowOff>6985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55B48A3-ADED-4B1E-90FF-42D3B798A04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1849755" cy="61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82"/>
  <sheetViews>
    <sheetView tabSelected="1" topLeftCell="D58" zoomScaleNormal="100" workbookViewId="0">
      <selection activeCell="G80" sqref="G80"/>
    </sheetView>
  </sheetViews>
  <sheetFormatPr defaultRowHeight="12.75" x14ac:dyDescent="0.2"/>
  <cols>
    <col min="1" max="1" width="41.140625" style="2" bestFit="1" customWidth="1"/>
    <col min="2" max="2" width="14.42578125" style="2" customWidth="1"/>
    <col min="3" max="14" width="18.42578125" style="2" customWidth="1"/>
    <col min="15" max="1012" width="14.42578125" style="2" customWidth="1"/>
    <col min="1013" max="16384" width="9.140625" style="3"/>
  </cols>
  <sheetData>
    <row r="1" spans="1:1012" x14ac:dyDescent="0.2">
      <c r="A1" s="1"/>
    </row>
    <row r="2" spans="1:1012" x14ac:dyDescent="0.2">
      <c r="A2" s="1"/>
    </row>
    <row r="3" spans="1:1012" x14ac:dyDescent="0.2">
      <c r="A3" s="1"/>
    </row>
    <row r="4" spans="1:1012" x14ac:dyDescent="0.2">
      <c r="A4" s="1"/>
    </row>
    <row r="5" spans="1:1012" x14ac:dyDescent="0.2">
      <c r="A5" s="39" t="s">
        <v>0</v>
      </c>
      <c r="B5" s="39"/>
      <c r="C5" s="39"/>
      <c r="D5" s="39"/>
      <c r="E5" s="39"/>
      <c r="F5" s="39"/>
      <c r="G5" s="39"/>
    </row>
    <row r="6" spans="1:1012" x14ac:dyDescent="0.2">
      <c r="A6" s="40" t="s">
        <v>55</v>
      </c>
      <c r="B6" s="40"/>
      <c r="C6" s="40"/>
      <c r="D6" s="40"/>
      <c r="E6" s="40"/>
      <c r="F6" s="40"/>
      <c r="G6" s="40"/>
    </row>
    <row r="7" spans="1:1012" x14ac:dyDescent="0.2">
      <c r="A7" s="40" t="s">
        <v>56</v>
      </c>
      <c r="B7" s="40"/>
      <c r="C7" s="40"/>
      <c r="D7" s="40"/>
      <c r="E7" s="40"/>
      <c r="F7" s="40"/>
      <c r="G7" s="40"/>
    </row>
    <row r="8" spans="1:1012" x14ac:dyDescent="0.2">
      <c r="A8" s="41" t="s">
        <v>58</v>
      </c>
      <c r="B8" s="40"/>
      <c r="C8" s="40"/>
      <c r="D8" s="40"/>
      <c r="E8" s="40"/>
      <c r="F8" s="40"/>
      <c r="G8" s="40"/>
    </row>
    <row r="9" spans="1:1012" x14ac:dyDescent="0.2">
      <c r="A9" s="42" t="s">
        <v>57</v>
      </c>
      <c r="B9" s="43"/>
      <c r="C9" s="43"/>
      <c r="D9" s="43"/>
      <c r="E9" s="43"/>
      <c r="F9" s="43"/>
      <c r="G9" s="43"/>
    </row>
    <row r="10" spans="1:1012" x14ac:dyDescent="0.2">
      <c r="A10" s="4"/>
    </row>
    <row r="11" spans="1:1012" x14ac:dyDescent="0.2">
      <c r="A11" s="36" t="s">
        <v>35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</row>
    <row r="12" spans="1:1012" x14ac:dyDescent="0.2">
      <c r="A12" s="12" t="s">
        <v>34</v>
      </c>
      <c r="B12" s="25" t="s">
        <v>26</v>
      </c>
      <c r="C12" s="26" t="s">
        <v>33</v>
      </c>
      <c r="D12" s="27" t="s">
        <v>3</v>
      </c>
      <c r="E12" s="28" t="s">
        <v>32</v>
      </c>
      <c r="F12" s="29" t="s">
        <v>3</v>
      </c>
      <c r="G12" s="26" t="s">
        <v>31</v>
      </c>
      <c r="H12" s="27" t="s">
        <v>3</v>
      </c>
      <c r="I12" s="28" t="s">
        <v>30</v>
      </c>
      <c r="J12" s="29" t="s">
        <v>3</v>
      </c>
      <c r="K12" s="26" t="s">
        <v>29</v>
      </c>
      <c r="L12" s="27" t="s">
        <v>3</v>
      </c>
      <c r="M12" s="8" t="s">
        <v>28</v>
      </c>
      <c r="N12" s="7" t="s">
        <v>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</row>
    <row r="13" spans="1:1012" x14ac:dyDescent="0.2">
      <c r="A13" s="13" t="s">
        <v>2</v>
      </c>
      <c r="B13" s="6">
        <f>B14</f>
        <v>11914577.560000001</v>
      </c>
      <c r="C13" s="15">
        <f>SUM(C14)</f>
        <v>0</v>
      </c>
      <c r="D13" s="34" t="str">
        <f>IF(C13&lt;&gt;"",CONCATENATE((C13*100)/$B$13,"%"),"")</f>
        <v>0%</v>
      </c>
      <c r="E13" s="15">
        <f>SUM(E14)</f>
        <v>0</v>
      </c>
      <c r="F13" s="16" t="str">
        <f>IF(E13&lt;&gt;"",CONCATENATE((E13*100)/$B$13,"%"),"")</f>
        <v>0%</v>
      </c>
      <c r="G13" s="15">
        <f>SUM(G14)</f>
        <v>0</v>
      </c>
      <c r="H13" s="16" t="str">
        <f>IF(G13&lt;&gt;"",CONCATENATE((G13*100)/$B$13,"%"),"")</f>
        <v>0%</v>
      </c>
      <c r="I13" s="15">
        <f>SUM(I14)</f>
        <v>0</v>
      </c>
      <c r="J13" s="16" t="str">
        <f>IF(I13&lt;&gt;"",CONCATENATE((I13*100)/$B$13,"%"),"")</f>
        <v>0%</v>
      </c>
      <c r="K13" s="15">
        <f>SUM(K14)</f>
        <v>0</v>
      </c>
      <c r="L13" s="16" t="str">
        <f>IF(K13&lt;&gt;"",CONCATENATE((K13*100)/$B$13,"%"),"")</f>
        <v>0%</v>
      </c>
      <c r="M13" s="15">
        <f>SUM(M14)</f>
        <v>0</v>
      </c>
      <c r="N13" s="34" t="str">
        <f>IF(M13&lt;&gt;"",CONCATENATE((M13*100)/$B$13,"%"),"")</f>
        <v>0%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</row>
    <row r="14" spans="1:1012" x14ac:dyDescent="0.2">
      <c r="A14" s="17" t="s">
        <v>54</v>
      </c>
      <c r="B14" s="18">
        <v>11914577.560000001</v>
      </c>
      <c r="C14" s="19">
        <v>0</v>
      </c>
      <c r="D14" s="20" t="str">
        <f>IF(C14&lt;&gt;"",CONCATENATE((C14*100)/$B$14,"%"),"")</f>
        <v>0%</v>
      </c>
      <c r="E14" s="19">
        <v>0</v>
      </c>
      <c r="F14" s="20" t="str">
        <f>IF(E14&lt;&gt;"",CONCATENATE((E14*100)/$B$14,"%"),"")</f>
        <v>0%</v>
      </c>
      <c r="G14" s="19">
        <v>0</v>
      </c>
      <c r="H14" s="20" t="str">
        <f>IF(G14&lt;&gt;"",CONCATENATE((G14*100)/$B$14,"%"),"")</f>
        <v>0%</v>
      </c>
      <c r="I14" s="19">
        <v>0</v>
      </c>
      <c r="J14" s="20" t="str">
        <f>IF(I14&lt;&gt;"",CONCATENATE((I14*100)/$B$14,"%"),"")</f>
        <v>0%</v>
      </c>
      <c r="K14" s="19">
        <v>0</v>
      </c>
      <c r="L14" s="20" t="str">
        <f>IF(K14&lt;&gt;"",CONCATENATE((K14*100)/$B$14,"%"),"")</f>
        <v>0%</v>
      </c>
      <c r="M14" s="19">
        <v>0</v>
      </c>
      <c r="N14" s="24" t="str">
        <f>IF(M14&lt;&gt;"",CONCATENATE((M14*100)/$B$14,"%"),"")</f>
        <v>0%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</row>
    <row r="15" spans="1:1012" x14ac:dyDescent="0.2">
      <c r="A15" s="13" t="s">
        <v>1</v>
      </c>
      <c r="B15" s="21">
        <f>SUM(B16:B33)</f>
        <v>11914577.559999999</v>
      </c>
      <c r="C15" s="22">
        <f>SUM(C16:C34)</f>
        <v>0</v>
      </c>
      <c r="D15" s="23" t="str">
        <f>IF(C15&lt;&gt;"",CONCATENATE((C15*100)/$B$15,"%"),"")</f>
        <v>0%</v>
      </c>
      <c r="E15" s="22">
        <f>SUM(E16:E34)</f>
        <v>0</v>
      </c>
      <c r="F15" s="23" t="str">
        <f>IF(E15&lt;&gt;"",CONCATENATE((E15*100)/$B$15,"%"),"")</f>
        <v>0%</v>
      </c>
      <c r="G15" s="22">
        <f>SUM(G16:G34)</f>
        <v>0</v>
      </c>
      <c r="H15" s="23" t="str">
        <f>IF(G15&lt;&gt;"",CONCATENATE((G15*100)/$B$15,"%"),"")</f>
        <v>0%</v>
      </c>
      <c r="I15" s="22">
        <f>SUM(I16:I34)</f>
        <v>0</v>
      </c>
      <c r="J15" s="23" t="str">
        <f>IF(I15&lt;&gt;"",CONCATENATE((I15*100)/$B$15,"%"),"")</f>
        <v>0%</v>
      </c>
      <c r="K15" s="22">
        <f>SUM(K16:K34)</f>
        <v>0</v>
      </c>
      <c r="L15" s="23" t="str">
        <f>IF(K15&lt;&gt;"",CONCATENATE((K15*100)/$B$15,"%"),"")</f>
        <v>0%</v>
      </c>
      <c r="M15" s="22">
        <f>SUM(M16:M34)</f>
        <v>0</v>
      </c>
      <c r="N15" s="31" t="str">
        <f>IF(M15&lt;&gt;"",CONCATENATE((M15*100)/$B$15,"%"),"")</f>
        <v>0%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</row>
    <row r="16" spans="1:1012" x14ac:dyDescent="0.2">
      <c r="A16" s="17" t="s">
        <v>36</v>
      </c>
      <c r="B16" s="18">
        <v>1374631.9579257304</v>
      </c>
      <c r="C16" s="19">
        <v>0</v>
      </c>
      <c r="D16" s="20" t="str">
        <f>IF(C16&lt;&gt;"",CONCATENATE((C16*100)/$B$16,"%"),"")</f>
        <v>0%</v>
      </c>
      <c r="E16" s="19">
        <v>0</v>
      </c>
      <c r="F16" s="20" t="str">
        <f>IF(E16&lt;&gt;"",CONCATENATE((E16*100)/$B$16,"%"),"")</f>
        <v>0%</v>
      </c>
      <c r="G16" s="19">
        <v>0</v>
      </c>
      <c r="H16" s="20" t="str">
        <f>IF(G16&lt;&gt;"",CONCATENATE((G16*100)/$B$16,"%"),"")</f>
        <v>0%</v>
      </c>
      <c r="I16" s="19">
        <v>0</v>
      </c>
      <c r="J16" s="20" t="str">
        <f>IF(I16&lt;&gt;"",CONCATENATE((I16*100)/$B$16,"%"),"")</f>
        <v>0%</v>
      </c>
      <c r="K16" s="19">
        <v>0</v>
      </c>
      <c r="L16" s="20" t="str">
        <f>IF(K16&lt;&gt;"",CONCATENATE((K16*100)/$B$16,"%"),"")</f>
        <v>0%</v>
      </c>
      <c r="M16" s="19">
        <v>0</v>
      </c>
      <c r="N16" s="24" t="str">
        <f>IF(M16&lt;&gt;"",CONCATENATE((M16*100)/$B$16,"%"),"")</f>
        <v>0%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</row>
    <row r="17" spans="1:1012" x14ac:dyDescent="0.2">
      <c r="A17" s="17" t="s">
        <v>37</v>
      </c>
      <c r="B17" s="18">
        <v>365408.47709736705</v>
      </c>
      <c r="C17" s="19">
        <v>0</v>
      </c>
      <c r="D17" s="20" t="str">
        <f>IF(C17&lt;&gt;"",CONCATENATE((C17*100)/$B$17,"%"),"")</f>
        <v>0%</v>
      </c>
      <c r="E17" s="19">
        <v>0</v>
      </c>
      <c r="F17" s="20" t="str">
        <f>IF(E17&lt;&gt;"",CONCATENATE((E17*100)/$B$17,"%"),"")</f>
        <v>0%</v>
      </c>
      <c r="G17" s="19">
        <v>0</v>
      </c>
      <c r="H17" s="20" t="str">
        <f>IF(G17&lt;&gt;"",CONCATENATE((G17*100)/$B$17,"%"),"")</f>
        <v>0%</v>
      </c>
      <c r="I17" s="19">
        <v>0</v>
      </c>
      <c r="J17" s="20" t="str">
        <f>IF(I17&lt;&gt;"",CONCATENATE((I17*100)/$B$17,"%"),"")</f>
        <v>0%</v>
      </c>
      <c r="K17" s="19">
        <v>0</v>
      </c>
      <c r="L17" s="20" t="str">
        <f>IF(K17&lt;&gt;"",CONCATENATE((K17*100)/$B$17,"%"),"")</f>
        <v>0%</v>
      </c>
      <c r="M17" s="19">
        <v>0</v>
      </c>
      <c r="N17" s="24" t="str">
        <f>IF(M17&lt;&gt;"",CONCATENATE((M17*100)/$B$17,"%"),"")</f>
        <v>0%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</row>
    <row r="18" spans="1:1012" x14ac:dyDescent="0.2">
      <c r="A18" s="17" t="s">
        <v>38</v>
      </c>
      <c r="B18" s="18">
        <v>32487.045534414701</v>
      </c>
      <c r="C18" s="19">
        <v>0</v>
      </c>
      <c r="D18" s="20" t="str">
        <f t="shared" ref="D18:F33" si="0">IF(C18&lt;&gt;"",CONCATENATE((C18*100)/$B$17,"%"),"")</f>
        <v>0%</v>
      </c>
      <c r="E18" s="19">
        <v>0</v>
      </c>
      <c r="F18" s="20" t="str">
        <f t="shared" si="0"/>
        <v>0%</v>
      </c>
      <c r="G18" s="19">
        <v>0</v>
      </c>
      <c r="H18" s="20" t="str">
        <f t="shared" ref="H18" si="1">IF(G18&lt;&gt;"",CONCATENATE((G18*100)/$B$17,"%"),"")</f>
        <v>0%</v>
      </c>
      <c r="I18" s="19">
        <v>0</v>
      </c>
      <c r="J18" s="20" t="str">
        <f t="shared" ref="J18" si="2">IF(I18&lt;&gt;"",CONCATENATE((I18*100)/$B$17,"%"),"")</f>
        <v>0%</v>
      </c>
      <c r="K18" s="19">
        <v>0</v>
      </c>
      <c r="L18" s="20" t="str">
        <f t="shared" ref="L18:N18" si="3">IF(K18&lt;&gt;"",CONCATENATE((K18*100)/$B$17,"%"),"")</f>
        <v>0%</v>
      </c>
      <c r="M18" s="19">
        <v>0</v>
      </c>
      <c r="N18" s="24" t="str">
        <f t="shared" si="3"/>
        <v>0%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</row>
    <row r="19" spans="1:1012" x14ac:dyDescent="0.2">
      <c r="A19" s="17" t="s">
        <v>39</v>
      </c>
      <c r="B19" s="18">
        <v>8635.796586076096</v>
      </c>
      <c r="C19" s="19">
        <v>0</v>
      </c>
      <c r="D19" s="20" t="str">
        <f t="shared" si="0"/>
        <v>0%</v>
      </c>
      <c r="E19" s="19">
        <v>0</v>
      </c>
      <c r="F19" s="20" t="str">
        <f t="shared" si="0"/>
        <v>0%</v>
      </c>
      <c r="G19" s="19">
        <v>0</v>
      </c>
      <c r="H19" s="20" t="str">
        <f t="shared" ref="H19" si="4">IF(G19&lt;&gt;"",CONCATENATE((G19*100)/$B$17,"%"),"")</f>
        <v>0%</v>
      </c>
      <c r="I19" s="19">
        <v>0</v>
      </c>
      <c r="J19" s="20" t="str">
        <f t="shared" ref="J19" si="5">IF(I19&lt;&gt;"",CONCATENATE((I19*100)/$B$17,"%"),"")</f>
        <v>0%</v>
      </c>
      <c r="K19" s="19">
        <v>0</v>
      </c>
      <c r="L19" s="20" t="str">
        <f t="shared" ref="L19:N19" si="6">IF(K19&lt;&gt;"",CONCATENATE((K19*100)/$B$17,"%"),"")</f>
        <v>0%</v>
      </c>
      <c r="M19" s="19">
        <v>0</v>
      </c>
      <c r="N19" s="24" t="str">
        <f t="shared" si="6"/>
        <v>0%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</row>
    <row r="20" spans="1:1012" x14ac:dyDescent="0.2">
      <c r="A20" s="17" t="s">
        <v>40</v>
      </c>
      <c r="B20" s="18">
        <v>505864.54980195401</v>
      </c>
      <c r="C20" s="19">
        <v>0</v>
      </c>
      <c r="D20" s="20" t="str">
        <f t="shared" si="0"/>
        <v>0%</v>
      </c>
      <c r="E20" s="19">
        <v>0</v>
      </c>
      <c r="F20" s="20" t="str">
        <f t="shared" si="0"/>
        <v>0%</v>
      </c>
      <c r="G20" s="19">
        <v>0</v>
      </c>
      <c r="H20" s="20" t="str">
        <f t="shared" ref="H20" si="7">IF(G20&lt;&gt;"",CONCATENATE((G20*100)/$B$17,"%"),"")</f>
        <v>0%</v>
      </c>
      <c r="I20" s="19">
        <v>0</v>
      </c>
      <c r="J20" s="20" t="str">
        <f t="shared" ref="J20" si="8">IF(I20&lt;&gt;"",CONCATENATE((I20*100)/$B$17,"%"),"")</f>
        <v>0%</v>
      </c>
      <c r="K20" s="19">
        <v>0</v>
      </c>
      <c r="L20" s="20" t="str">
        <f t="shared" ref="L20:N20" si="9">IF(K20&lt;&gt;"",CONCATENATE((K20*100)/$B$17,"%"),"")</f>
        <v>0%</v>
      </c>
      <c r="M20" s="19">
        <v>0</v>
      </c>
      <c r="N20" s="24" t="str">
        <f t="shared" si="9"/>
        <v>0%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</row>
    <row r="21" spans="1:1012" x14ac:dyDescent="0.2">
      <c r="A21" s="17" t="s">
        <v>41</v>
      </c>
      <c r="B21" s="18">
        <v>134470.31888055912</v>
      </c>
      <c r="C21" s="19">
        <v>0</v>
      </c>
      <c r="D21" s="20" t="str">
        <f t="shared" si="0"/>
        <v>0%</v>
      </c>
      <c r="E21" s="19">
        <v>0</v>
      </c>
      <c r="F21" s="20" t="str">
        <f t="shared" si="0"/>
        <v>0%</v>
      </c>
      <c r="G21" s="19">
        <v>0</v>
      </c>
      <c r="H21" s="20" t="str">
        <f t="shared" ref="H21" si="10">IF(G21&lt;&gt;"",CONCATENATE((G21*100)/$B$17,"%"),"")</f>
        <v>0%</v>
      </c>
      <c r="I21" s="19">
        <v>0</v>
      </c>
      <c r="J21" s="20" t="str">
        <f t="shared" ref="J21" si="11">IF(I21&lt;&gt;"",CONCATENATE((I21*100)/$B$17,"%"),"")</f>
        <v>0%</v>
      </c>
      <c r="K21" s="19">
        <v>0</v>
      </c>
      <c r="L21" s="20" t="str">
        <f t="shared" ref="L21:N21" si="12">IF(K21&lt;&gt;"",CONCATENATE((K21*100)/$B$17,"%"),"")</f>
        <v>0%</v>
      </c>
      <c r="M21" s="19">
        <v>0</v>
      </c>
      <c r="N21" s="24" t="str">
        <f t="shared" si="12"/>
        <v>0%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</row>
    <row r="22" spans="1:1012" x14ac:dyDescent="0.2">
      <c r="A22" s="17" t="s">
        <v>42</v>
      </c>
      <c r="B22" s="18">
        <v>428692.81443682231</v>
      </c>
      <c r="C22" s="19">
        <v>0</v>
      </c>
      <c r="D22" s="20" t="str">
        <f t="shared" si="0"/>
        <v>0%</v>
      </c>
      <c r="E22" s="19">
        <v>0</v>
      </c>
      <c r="F22" s="20" t="str">
        <f t="shared" si="0"/>
        <v>0%</v>
      </c>
      <c r="G22" s="19">
        <v>0</v>
      </c>
      <c r="H22" s="20" t="str">
        <f t="shared" ref="H22" si="13">IF(G22&lt;&gt;"",CONCATENATE((G22*100)/$B$17,"%"),"")</f>
        <v>0%</v>
      </c>
      <c r="I22" s="19">
        <v>0</v>
      </c>
      <c r="J22" s="20" t="str">
        <f t="shared" ref="J22" si="14">IF(I22&lt;&gt;"",CONCATENATE((I22*100)/$B$17,"%"),"")</f>
        <v>0%</v>
      </c>
      <c r="K22" s="19">
        <v>0</v>
      </c>
      <c r="L22" s="20" t="str">
        <f t="shared" ref="L22:N22" si="15">IF(K22&lt;&gt;"",CONCATENATE((K22*100)/$B$17,"%"),"")</f>
        <v>0%</v>
      </c>
      <c r="M22" s="19">
        <v>0</v>
      </c>
      <c r="N22" s="24" t="str">
        <f t="shared" si="15"/>
        <v>0%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</row>
    <row r="23" spans="1:1012" x14ac:dyDescent="0.2">
      <c r="A23" s="17" t="s">
        <v>43</v>
      </c>
      <c r="B23" s="18">
        <v>113956.30611288</v>
      </c>
      <c r="C23" s="19">
        <v>0</v>
      </c>
      <c r="D23" s="20" t="str">
        <f t="shared" si="0"/>
        <v>0%</v>
      </c>
      <c r="E23" s="19">
        <v>0</v>
      </c>
      <c r="F23" s="20" t="str">
        <f t="shared" si="0"/>
        <v>0%</v>
      </c>
      <c r="G23" s="19">
        <v>0</v>
      </c>
      <c r="H23" s="20" t="str">
        <f t="shared" ref="H23" si="16">IF(G23&lt;&gt;"",CONCATENATE((G23*100)/$B$17,"%"),"")</f>
        <v>0%</v>
      </c>
      <c r="I23" s="19">
        <v>0</v>
      </c>
      <c r="J23" s="20" t="str">
        <f t="shared" ref="J23" si="17">IF(I23&lt;&gt;"",CONCATENATE((I23*100)/$B$17,"%"),"")</f>
        <v>0%</v>
      </c>
      <c r="K23" s="19">
        <v>0</v>
      </c>
      <c r="L23" s="20" t="str">
        <f t="shared" ref="L23:N23" si="18">IF(K23&lt;&gt;"",CONCATENATE((K23*100)/$B$17,"%"),"")</f>
        <v>0%</v>
      </c>
      <c r="M23" s="19">
        <v>0</v>
      </c>
      <c r="N23" s="24" t="str">
        <f t="shared" si="18"/>
        <v>0%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</row>
    <row r="24" spans="1:1012" x14ac:dyDescent="0.2">
      <c r="A24" s="17" t="s">
        <v>44</v>
      </c>
      <c r="B24" s="18">
        <v>1805214.1006165335</v>
      </c>
      <c r="C24" s="19">
        <v>0</v>
      </c>
      <c r="D24" s="20" t="str">
        <f t="shared" si="0"/>
        <v>0%</v>
      </c>
      <c r="E24" s="19">
        <v>0</v>
      </c>
      <c r="F24" s="20" t="str">
        <f t="shared" si="0"/>
        <v>0%</v>
      </c>
      <c r="G24" s="19">
        <v>0</v>
      </c>
      <c r="H24" s="20" t="str">
        <f t="shared" ref="H24" si="19">IF(G24&lt;&gt;"",CONCATENATE((G24*100)/$B$17,"%"),"")</f>
        <v>0%</v>
      </c>
      <c r="I24" s="19">
        <v>0</v>
      </c>
      <c r="J24" s="20" t="str">
        <f t="shared" ref="J24" si="20">IF(I24&lt;&gt;"",CONCATENATE((I24*100)/$B$17,"%"),"")</f>
        <v>0%</v>
      </c>
      <c r="K24" s="19">
        <v>0</v>
      </c>
      <c r="L24" s="20" t="str">
        <f t="shared" ref="L24:N24" si="21">IF(K24&lt;&gt;"",CONCATENATE((K24*100)/$B$17,"%"),"")</f>
        <v>0%</v>
      </c>
      <c r="M24" s="19">
        <v>0</v>
      </c>
      <c r="N24" s="24" t="str">
        <f t="shared" si="21"/>
        <v>0%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</row>
    <row r="25" spans="1:1012" x14ac:dyDescent="0.2">
      <c r="A25" s="17" t="s">
        <v>45</v>
      </c>
      <c r="B25" s="18">
        <v>601738.03353884455</v>
      </c>
      <c r="C25" s="19">
        <v>0</v>
      </c>
      <c r="D25" s="20" t="str">
        <f t="shared" si="0"/>
        <v>0%</v>
      </c>
      <c r="E25" s="19">
        <v>0</v>
      </c>
      <c r="F25" s="20" t="str">
        <f t="shared" si="0"/>
        <v>0%</v>
      </c>
      <c r="G25" s="19">
        <v>0</v>
      </c>
      <c r="H25" s="20" t="str">
        <f t="shared" ref="H25" si="22">IF(G25&lt;&gt;"",CONCATENATE((G25*100)/$B$17,"%"),"")</f>
        <v>0%</v>
      </c>
      <c r="I25" s="19">
        <v>0</v>
      </c>
      <c r="J25" s="20" t="str">
        <f t="shared" ref="J25" si="23">IF(I25&lt;&gt;"",CONCATENATE((I25*100)/$B$17,"%"),"")</f>
        <v>0%</v>
      </c>
      <c r="K25" s="19">
        <v>0</v>
      </c>
      <c r="L25" s="20" t="str">
        <f t="shared" ref="L25:N25" si="24">IF(K25&lt;&gt;"",CONCATENATE((K25*100)/$B$17,"%"),"")</f>
        <v>0%</v>
      </c>
      <c r="M25" s="19">
        <v>0</v>
      </c>
      <c r="N25" s="24" t="str">
        <f t="shared" si="24"/>
        <v>0%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</row>
    <row r="26" spans="1:1012" x14ac:dyDescent="0.2">
      <c r="A26" s="17" t="s">
        <v>46</v>
      </c>
      <c r="B26" s="18">
        <v>858293.50221276062</v>
      </c>
      <c r="C26" s="19">
        <v>0</v>
      </c>
      <c r="D26" s="20" t="str">
        <f t="shared" si="0"/>
        <v>0%</v>
      </c>
      <c r="E26" s="19">
        <v>0</v>
      </c>
      <c r="F26" s="20" t="str">
        <f t="shared" si="0"/>
        <v>0%</v>
      </c>
      <c r="G26" s="19">
        <v>0</v>
      </c>
      <c r="H26" s="20" t="str">
        <f t="shared" ref="H26" si="25">IF(G26&lt;&gt;"",CONCATENATE((G26*100)/$B$17,"%"),"")</f>
        <v>0%</v>
      </c>
      <c r="I26" s="19">
        <v>0</v>
      </c>
      <c r="J26" s="20" t="str">
        <f t="shared" ref="J26" si="26">IF(I26&lt;&gt;"",CONCATENATE((I26*100)/$B$17,"%"),"")</f>
        <v>0%</v>
      </c>
      <c r="K26" s="19">
        <v>0</v>
      </c>
      <c r="L26" s="20" t="str">
        <f t="shared" ref="L26:N26" si="27">IF(K26&lt;&gt;"",CONCATENATE((K26*100)/$B$17,"%"),"")</f>
        <v>0%</v>
      </c>
      <c r="M26" s="19">
        <v>0</v>
      </c>
      <c r="N26" s="24" t="str">
        <f t="shared" si="27"/>
        <v>0%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</row>
    <row r="27" spans="1:1012" x14ac:dyDescent="0.2">
      <c r="A27" s="17" t="s">
        <v>47</v>
      </c>
      <c r="B27" s="18">
        <v>317451.0078723568</v>
      </c>
      <c r="C27" s="19">
        <v>0</v>
      </c>
      <c r="D27" s="20" t="str">
        <f t="shared" si="0"/>
        <v>0%</v>
      </c>
      <c r="E27" s="19">
        <v>0</v>
      </c>
      <c r="F27" s="20" t="str">
        <f t="shared" si="0"/>
        <v>0%</v>
      </c>
      <c r="G27" s="19">
        <v>0</v>
      </c>
      <c r="H27" s="20" t="str">
        <f t="shared" ref="H27" si="28">IF(G27&lt;&gt;"",CONCATENATE((G27*100)/$B$17,"%"),"")</f>
        <v>0%</v>
      </c>
      <c r="I27" s="19">
        <v>0</v>
      </c>
      <c r="J27" s="20" t="str">
        <f t="shared" ref="J27" si="29">IF(I27&lt;&gt;"",CONCATENATE((I27*100)/$B$17,"%"),"")</f>
        <v>0%</v>
      </c>
      <c r="K27" s="19">
        <v>0</v>
      </c>
      <c r="L27" s="20" t="str">
        <f t="shared" ref="L27:N27" si="30">IF(K27&lt;&gt;"",CONCATENATE((K27*100)/$B$17,"%"),"")</f>
        <v>0%</v>
      </c>
      <c r="M27" s="19">
        <v>0</v>
      </c>
      <c r="N27" s="24" t="str">
        <f t="shared" si="30"/>
        <v>0%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</row>
    <row r="28" spans="1:1012" x14ac:dyDescent="0.2">
      <c r="A28" s="17" t="s">
        <v>48</v>
      </c>
      <c r="B28" s="18">
        <v>84886.14424599793</v>
      </c>
      <c r="C28" s="19">
        <v>0</v>
      </c>
      <c r="D28" s="20" t="str">
        <f t="shared" si="0"/>
        <v>0%</v>
      </c>
      <c r="E28" s="19">
        <v>0</v>
      </c>
      <c r="F28" s="20" t="str">
        <f t="shared" si="0"/>
        <v>0%</v>
      </c>
      <c r="G28" s="19">
        <v>0</v>
      </c>
      <c r="H28" s="20" t="str">
        <f t="shared" ref="H28" si="31">IF(G28&lt;&gt;"",CONCATENATE((G28*100)/$B$17,"%"),"")</f>
        <v>0%</v>
      </c>
      <c r="I28" s="19">
        <v>0</v>
      </c>
      <c r="J28" s="20" t="str">
        <f t="shared" ref="J28" si="32">IF(I28&lt;&gt;"",CONCATENATE((I28*100)/$B$17,"%"),"")</f>
        <v>0%</v>
      </c>
      <c r="K28" s="19">
        <v>0</v>
      </c>
      <c r="L28" s="20" t="str">
        <f t="shared" ref="L28:N28" si="33">IF(K28&lt;&gt;"",CONCATENATE((K28*100)/$B$17,"%"),"")</f>
        <v>0%</v>
      </c>
      <c r="M28" s="19">
        <v>0</v>
      </c>
      <c r="N28" s="24" t="str">
        <f t="shared" si="33"/>
        <v>0%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</row>
    <row r="29" spans="1:1012" x14ac:dyDescent="0.2">
      <c r="A29" s="17" t="s">
        <v>49</v>
      </c>
      <c r="B29" s="18">
        <v>31396.227080888235</v>
      </c>
      <c r="C29" s="19">
        <v>0</v>
      </c>
      <c r="D29" s="20" t="str">
        <f t="shared" si="0"/>
        <v>0%</v>
      </c>
      <c r="E29" s="19">
        <v>0</v>
      </c>
      <c r="F29" s="20" t="str">
        <f t="shared" si="0"/>
        <v>0%</v>
      </c>
      <c r="G29" s="19">
        <v>0</v>
      </c>
      <c r="H29" s="20" t="str">
        <f t="shared" ref="H29" si="34">IF(G29&lt;&gt;"",CONCATENATE((G29*100)/$B$17,"%"),"")</f>
        <v>0%</v>
      </c>
      <c r="I29" s="19">
        <v>0</v>
      </c>
      <c r="J29" s="20" t="str">
        <f t="shared" ref="J29" si="35">IF(I29&lt;&gt;"",CONCATENATE((I29*100)/$B$17,"%"),"")</f>
        <v>0%</v>
      </c>
      <c r="K29" s="19">
        <v>0</v>
      </c>
      <c r="L29" s="20" t="str">
        <f t="shared" ref="L29:N29" si="36">IF(K29&lt;&gt;"",CONCATENATE((K29*100)/$B$17,"%"),"")</f>
        <v>0%</v>
      </c>
      <c r="M29" s="19">
        <v>0</v>
      </c>
      <c r="N29" s="24" t="str">
        <f t="shared" si="36"/>
        <v>0%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</row>
    <row r="30" spans="1:1012" x14ac:dyDescent="0.2">
      <c r="A30" s="17" t="s">
        <v>50</v>
      </c>
      <c r="B30" s="18">
        <v>4888813.7471808204</v>
      </c>
      <c r="C30" s="19">
        <v>0</v>
      </c>
      <c r="D30" s="20" t="str">
        <f t="shared" si="0"/>
        <v>0%</v>
      </c>
      <c r="E30" s="19">
        <v>0</v>
      </c>
      <c r="F30" s="20" t="str">
        <f t="shared" si="0"/>
        <v>0%</v>
      </c>
      <c r="G30" s="19">
        <v>0</v>
      </c>
      <c r="H30" s="20" t="str">
        <f t="shared" ref="H30" si="37">IF(G30&lt;&gt;"",CONCATENATE((G30*100)/$B$17,"%"),"")</f>
        <v>0%</v>
      </c>
      <c r="I30" s="19">
        <v>0</v>
      </c>
      <c r="J30" s="20" t="str">
        <f t="shared" ref="J30" si="38">IF(I30&lt;&gt;"",CONCATENATE((I30*100)/$B$17,"%"),"")</f>
        <v>0%</v>
      </c>
      <c r="K30" s="19">
        <v>0</v>
      </c>
      <c r="L30" s="20" t="str">
        <f t="shared" ref="L30:N30" si="39">IF(K30&lt;&gt;"",CONCATENATE((K30*100)/$B$17,"%"),"")</f>
        <v>0%</v>
      </c>
      <c r="M30" s="19">
        <v>0</v>
      </c>
      <c r="N30" s="24" t="str">
        <f t="shared" si="39"/>
        <v>0%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</row>
    <row r="31" spans="1:1012" x14ac:dyDescent="0.2">
      <c r="A31" s="17" t="s">
        <v>51</v>
      </c>
      <c r="B31" s="18">
        <v>99771.704364827485</v>
      </c>
      <c r="C31" s="19">
        <v>0</v>
      </c>
      <c r="D31" s="20" t="str">
        <f t="shared" si="0"/>
        <v>0%</v>
      </c>
      <c r="E31" s="19">
        <v>0</v>
      </c>
      <c r="F31" s="20" t="str">
        <f t="shared" si="0"/>
        <v>0%</v>
      </c>
      <c r="G31" s="19">
        <v>0</v>
      </c>
      <c r="H31" s="20" t="str">
        <f t="shared" ref="H31" si="40">IF(G31&lt;&gt;"",CONCATENATE((G31*100)/$B$17,"%"),"")</f>
        <v>0%</v>
      </c>
      <c r="I31" s="19">
        <v>0</v>
      </c>
      <c r="J31" s="20" t="str">
        <f t="shared" ref="J31" si="41">IF(I31&lt;&gt;"",CONCATENATE((I31*100)/$B$17,"%"),"")</f>
        <v>0%</v>
      </c>
      <c r="K31" s="19">
        <v>0</v>
      </c>
      <c r="L31" s="20" t="str">
        <f t="shared" ref="L31:N31" si="42">IF(K31&lt;&gt;"",CONCATENATE((K31*100)/$B$17,"%"),"")</f>
        <v>0%</v>
      </c>
      <c r="M31" s="19">
        <v>0</v>
      </c>
      <c r="N31" s="24" t="str">
        <f t="shared" si="42"/>
        <v>0%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</row>
    <row r="32" spans="1:1012" x14ac:dyDescent="0.2">
      <c r="A32" s="17" t="s">
        <v>52</v>
      </c>
      <c r="B32" s="18">
        <v>262865.82651116606</v>
      </c>
      <c r="C32" s="19">
        <v>0</v>
      </c>
      <c r="D32" s="20" t="str">
        <f t="shared" si="0"/>
        <v>0%</v>
      </c>
      <c r="E32" s="19">
        <v>0</v>
      </c>
      <c r="F32" s="20" t="str">
        <f t="shared" si="0"/>
        <v>0%</v>
      </c>
      <c r="G32" s="19">
        <v>0</v>
      </c>
      <c r="H32" s="20" t="str">
        <f t="shared" ref="H32" si="43">IF(G32&lt;&gt;"",CONCATENATE((G32*100)/$B$17,"%"),"")</f>
        <v>0%</v>
      </c>
      <c r="I32" s="19">
        <v>0</v>
      </c>
      <c r="J32" s="20" t="str">
        <f t="shared" ref="J32" si="44">IF(I32&lt;&gt;"",CONCATENATE((I32*100)/$B$17,"%"),"")</f>
        <v>0%</v>
      </c>
      <c r="K32" s="19">
        <v>0</v>
      </c>
      <c r="L32" s="20" t="str">
        <f t="shared" ref="L32:N32" si="45">IF(K32&lt;&gt;"",CONCATENATE((K32*100)/$B$17,"%"),"")</f>
        <v>0%</v>
      </c>
      <c r="M32" s="19">
        <v>0</v>
      </c>
      <c r="N32" s="24" t="str">
        <f t="shared" si="45"/>
        <v>0%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</row>
    <row r="33" spans="1:1012" x14ac:dyDescent="0.2">
      <c r="A33" s="17" t="s">
        <v>53</v>
      </c>
      <c r="B33" s="18">
        <v>0</v>
      </c>
      <c r="C33" s="19">
        <v>0</v>
      </c>
      <c r="D33" s="20" t="str">
        <f t="shared" si="0"/>
        <v>0%</v>
      </c>
      <c r="E33" s="19">
        <v>0</v>
      </c>
      <c r="F33" s="20" t="str">
        <f t="shared" si="0"/>
        <v>0%</v>
      </c>
      <c r="G33" s="19">
        <v>0</v>
      </c>
      <c r="H33" s="20" t="str">
        <f t="shared" ref="H33" si="46">IF(G33&lt;&gt;"",CONCATENATE((G33*100)/$B$17,"%"),"")</f>
        <v>0%</v>
      </c>
      <c r="I33" s="19">
        <v>0</v>
      </c>
      <c r="J33" s="20" t="str">
        <f t="shared" ref="J33" si="47">IF(I33&lt;&gt;"",CONCATENATE((I33*100)/$B$17,"%"),"")</f>
        <v>0%</v>
      </c>
      <c r="K33" s="19">
        <v>0</v>
      </c>
      <c r="L33" s="20" t="str">
        <f t="shared" ref="L33:N33" si="48">IF(K33&lt;&gt;"",CONCATENATE((K33*100)/$B$17,"%"),"")</f>
        <v>0%</v>
      </c>
      <c r="M33" s="19">
        <v>0</v>
      </c>
      <c r="N33" s="24" t="str">
        <f t="shared" si="48"/>
        <v>0%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</row>
    <row r="34" spans="1:1012" x14ac:dyDescent="0.2">
      <c r="A34" s="17"/>
      <c r="B34" s="18"/>
      <c r="C34" s="19"/>
      <c r="D34" s="20"/>
      <c r="E34" s="19"/>
      <c r="F34" s="20"/>
      <c r="G34" s="19"/>
      <c r="H34" s="20"/>
      <c r="I34" s="19"/>
      <c r="J34" s="20"/>
      <c r="K34" s="19"/>
      <c r="L34" s="20"/>
      <c r="M34" s="15"/>
      <c r="N34" s="3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</row>
    <row r="35" spans="1:1012" x14ac:dyDescent="0.2">
      <c r="A35" s="12" t="s">
        <v>27</v>
      </c>
      <c r="B35" s="11" t="s">
        <v>26</v>
      </c>
      <c r="C35" s="10" t="s">
        <v>25</v>
      </c>
      <c r="D35" s="9" t="s">
        <v>3</v>
      </c>
      <c r="E35" s="8" t="s">
        <v>24</v>
      </c>
      <c r="F35" s="7" t="s">
        <v>3</v>
      </c>
      <c r="G35" s="10" t="s">
        <v>23</v>
      </c>
      <c r="H35" s="9" t="s">
        <v>3</v>
      </c>
      <c r="I35" s="8" t="s">
        <v>22</v>
      </c>
      <c r="J35" s="7" t="s">
        <v>3</v>
      </c>
      <c r="K35" s="10" t="s">
        <v>21</v>
      </c>
      <c r="L35" s="9" t="s">
        <v>3</v>
      </c>
      <c r="M35" s="8" t="s">
        <v>20</v>
      </c>
      <c r="N35" s="7" t="s">
        <v>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</row>
    <row r="36" spans="1:1012" x14ac:dyDescent="0.2">
      <c r="A36" s="5" t="s">
        <v>2</v>
      </c>
      <c r="B36" s="6">
        <f>B37</f>
        <v>11914577.560000001</v>
      </c>
      <c r="C36" s="15">
        <f>SUM(C37)</f>
        <v>0</v>
      </c>
      <c r="D36" s="16" t="str">
        <f>IF(C36&lt;&gt;"",CONCATENATE((C36*100)/$B$13,"%"),"")</f>
        <v>0%</v>
      </c>
      <c r="E36" s="15">
        <f>SUM(E37)</f>
        <v>0</v>
      </c>
      <c r="F36" s="16" t="str">
        <f>IF(E36&lt;&gt;"",CONCATENATE((E36*100)/$B$13,"%"),"")</f>
        <v>0%</v>
      </c>
      <c r="G36" s="15">
        <f>SUM(G37)</f>
        <v>2954027.4786885246</v>
      </c>
      <c r="H36" s="16" t="str">
        <f>IF(G36&lt;&gt;"",CONCATENATE((G36*100)/$B$13,"%"),"")</f>
        <v>24,7933882994382%</v>
      </c>
      <c r="I36" s="15">
        <f>SUM(I37)</f>
        <v>3052495.0613114759</v>
      </c>
      <c r="J36" s="16" t="str">
        <f>IF(I36&lt;&gt;"",CONCATENATE((I36*100)/$B$13,"%"),"")</f>
        <v>25,6198345760861%</v>
      </c>
      <c r="K36" s="15">
        <f>SUM(K37)</f>
        <v>2954027.51</v>
      </c>
      <c r="L36" s="16" t="str">
        <f>IF(K36&lt;&gt;"",CONCATENATE((K36*100)/$B$13,"%"),"")</f>
        <v>24,7933885622379%</v>
      </c>
      <c r="M36" s="15">
        <f>SUM(M37)</f>
        <v>2954027.51</v>
      </c>
      <c r="N36" s="30" t="str">
        <f>IF(M36&lt;&gt;"",CONCATENATE((M36*100)/$B$13,"%"),"")</f>
        <v>24,7933885622379%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</row>
    <row r="37" spans="1:1012" x14ac:dyDescent="0.2">
      <c r="A37" s="17" t="s">
        <v>54</v>
      </c>
      <c r="B37" s="18">
        <v>11914577.560000001</v>
      </c>
      <c r="C37" s="19">
        <v>0</v>
      </c>
      <c r="D37" s="20" t="str">
        <f>IF(C37&lt;&gt;"",CONCATENATE((C37*100)/$B$14,"%"),"")</f>
        <v>0%</v>
      </c>
      <c r="E37" s="19">
        <v>0</v>
      </c>
      <c r="F37" s="20" t="str">
        <f>IF(E37&lt;&gt;"",CONCATENATE((E37*100)/$B$14,"%"),"")</f>
        <v>0%</v>
      </c>
      <c r="G37" s="19">
        <v>2954027.4786885246</v>
      </c>
      <c r="H37" s="20" t="str">
        <f>IF(G37&lt;&gt;"",CONCATENATE((G37*100)/$B$14,"%"),"")</f>
        <v>24,7933882994382%</v>
      </c>
      <c r="I37" s="19">
        <v>3052495.0613114759</v>
      </c>
      <c r="J37" s="20" t="str">
        <f>IF(I37&lt;&gt;"",CONCATENATE((I37*100)/$B$14,"%"),"")</f>
        <v>25,6198345760861%</v>
      </c>
      <c r="K37" s="19">
        <v>2954027.51</v>
      </c>
      <c r="L37" s="20" t="str">
        <f>IF(K37&lt;&gt;"",CONCATENATE((K37*100)/$B$14,"%"),"")</f>
        <v>24,7933885622379%</v>
      </c>
      <c r="M37" s="19">
        <v>2954027.51</v>
      </c>
      <c r="N37" s="24" t="str">
        <f>IF(M37&lt;&gt;"",CONCATENATE((M37*100)/$B$14,"%"),"")</f>
        <v>24,7933885622379%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</row>
    <row r="38" spans="1:1012" x14ac:dyDescent="0.2">
      <c r="A38" s="13" t="s">
        <v>1</v>
      </c>
      <c r="B38" s="21">
        <f>SUM(B39:B56)</f>
        <v>11914577.559999999</v>
      </c>
      <c r="C38" s="22">
        <f>SUM(C39:C57)</f>
        <v>0</v>
      </c>
      <c r="D38" s="23" t="str">
        <f>IF(C38&lt;&gt;"",CONCATENATE((C38*100)/$B$15,"%"),"")</f>
        <v>0%</v>
      </c>
      <c r="E38" s="22">
        <f>SUM(E39:E57)</f>
        <v>0</v>
      </c>
      <c r="F38" s="23" t="str">
        <f>IF(E38&lt;&gt;"",CONCATENATE((E38*100)/$B$15,"%"),"")</f>
        <v>0%</v>
      </c>
      <c r="G38" s="22">
        <f>SUM(G39:G57)</f>
        <v>2005490.66</v>
      </c>
      <c r="H38" s="23" t="str">
        <f>IF(G38&lt;&gt;"",CONCATENATE((G38*100)/$B$15,"%"),"")</f>
        <v>16,8322431064018%</v>
      </c>
      <c r="I38" s="22">
        <f>SUM(I39:I57)</f>
        <v>2435974.75</v>
      </c>
      <c r="J38" s="23" t="str">
        <f>IF(I38&lt;&gt;"",CONCATENATE((I38*100)/$B$15,"%"),"")</f>
        <v>20,4453304175729%</v>
      </c>
      <c r="K38" s="22">
        <f>SUM(K39:K57)</f>
        <v>2263312.31</v>
      </c>
      <c r="L38" s="23" t="str">
        <f>IF(K38&lt;&gt;"",CONCATENATE((K38*100)/$B$15,"%"),"")</f>
        <v>18,9961607837316%</v>
      </c>
      <c r="M38" s="22">
        <f>SUM(M39:M57)</f>
        <v>2955476.66</v>
      </c>
      <c r="N38" s="31" t="str">
        <f>IF(M38&lt;&gt;"",CONCATENATE((M38*100)/$B$15,"%"),"")</f>
        <v>24,8055513938003%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</row>
    <row r="39" spans="1:1012" x14ac:dyDescent="0.2">
      <c r="A39" s="17" t="s">
        <v>36</v>
      </c>
      <c r="B39" s="18">
        <v>1374631.9579257304</v>
      </c>
      <c r="C39" s="19">
        <v>0</v>
      </c>
      <c r="D39" s="20" t="str">
        <f>IF(C39&lt;&gt;"",CONCATENATE((C39*100)/$B$16,"%"),"")</f>
        <v>0%</v>
      </c>
      <c r="E39" s="19">
        <v>0</v>
      </c>
      <c r="F39" s="20" t="str">
        <f>IF(E39&lt;&gt;"",CONCATENATE((E39*100)/$B$16,"%"),"")</f>
        <v>0%</v>
      </c>
      <c r="G39" s="19">
        <v>309879.12</v>
      </c>
      <c r="H39" s="20" t="str">
        <f>IF(G39&lt;&gt;"",CONCATENATE((G39*100)/$B$16,"%"),"")</f>
        <v>22,5426972080291%</v>
      </c>
      <c r="I39" s="19">
        <v>263481.59999999998</v>
      </c>
      <c r="J39" s="20" t="str">
        <f>IF(I39&lt;&gt;"",CONCATENATE((I39*100)/$B$16,"%"),"")</f>
        <v>19,1674286692406%</v>
      </c>
      <c r="K39" s="19">
        <v>262574.95</v>
      </c>
      <c r="L39" s="20" t="str">
        <f>IF(K39&lt;&gt;"",CONCATENATE((K39*100)/$B$16,"%"),"")</f>
        <v>19,1014728332241%</v>
      </c>
      <c r="M39" s="19">
        <v>277133.77</v>
      </c>
      <c r="N39" s="24" t="str">
        <f>IF(M39&lt;&gt;"",CONCATENATE((M39*100)/$B$16,"%"),"")</f>
        <v>20,1605795938416%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</row>
    <row r="40" spans="1:1012" x14ac:dyDescent="0.2">
      <c r="A40" s="17" t="s">
        <v>37</v>
      </c>
      <c r="B40" s="18">
        <v>365408.47709736705</v>
      </c>
      <c r="C40" s="19">
        <v>0</v>
      </c>
      <c r="D40" s="20" t="str">
        <f>IF(C40&lt;&gt;"",CONCATENATE((C40*100)/$B$17,"%"),"")</f>
        <v>0%</v>
      </c>
      <c r="E40" s="19">
        <v>0</v>
      </c>
      <c r="F40" s="20" t="str">
        <f>IF(E40&lt;&gt;"",CONCATENATE((E40*100)/$B$17,"%"),"")</f>
        <v>0%</v>
      </c>
      <c r="G40" s="19">
        <v>0</v>
      </c>
      <c r="H40" s="20" t="str">
        <f>IF(G40&lt;&gt;"",CONCATENATE((G40*100)/$B$16,"%"),"")</f>
        <v>0%</v>
      </c>
      <c r="I40" s="19">
        <v>98200.1</v>
      </c>
      <c r="J40" s="20" t="str">
        <f>IF(I40&lt;&gt;"",CONCATENATE((I40*100)/$B$17,"%"),"")</f>
        <v>26,8740618116075%</v>
      </c>
      <c r="K40" s="19">
        <v>98200.1</v>
      </c>
      <c r="L40" s="20" t="str">
        <f>IF(K40&lt;&gt;"",CONCATENATE((K40*100)/$B$17,"%"),"")</f>
        <v>26,8740618116075%</v>
      </c>
      <c r="M40" s="19">
        <v>95785.34</v>
      </c>
      <c r="N40" s="24" t="str">
        <f>IF(M40&lt;&gt;"",CONCATENATE((M40*100)/$B$17,"%"),"")</f>
        <v>26,2132232839461%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</row>
    <row r="41" spans="1:1012" x14ac:dyDescent="0.2">
      <c r="A41" s="17" t="s">
        <v>38</v>
      </c>
      <c r="B41" s="18">
        <v>32487.045534414701</v>
      </c>
      <c r="C41" s="19">
        <v>0</v>
      </c>
      <c r="D41" s="20" t="str">
        <f t="shared" ref="D41" si="49">IF(C41&lt;&gt;"",CONCATENATE((C41*100)/$B$17,"%"),"")</f>
        <v>0%</v>
      </c>
      <c r="E41" s="19">
        <v>0</v>
      </c>
      <c r="F41" s="20" t="str">
        <f t="shared" ref="F41" si="50">IF(E41&lt;&gt;"",CONCATENATE((E41*100)/$B$17,"%"),"")</f>
        <v>0%</v>
      </c>
      <c r="G41" s="19">
        <v>0</v>
      </c>
      <c r="H41" s="20" t="str">
        <f t="shared" ref="H41:H56" si="51">IF(G41&lt;&gt;"",CONCATENATE((G41*100)/$B$16,"%"),"")</f>
        <v>0%</v>
      </c>
      <c r="I41" s="19">
        <v>0</v>
      </c>
      <c r="J41" s="20" t="str">
        <f t="shared" ref="J41" si="52">IF(I41&lt;&gt;"",CONCATENATE((I41*100)/$B$17,"%"),"")</f>
        <v>0%</v>
      </c>
      <c r="K41" s="19">
        <v>0</v>
      </c>
      <c r="L41" s="20" t="str">
        <f t="shared" ref="L41" si="53">IF(K41&lt;&gt;"",CONCATENATE((K41*100)/$B$17,"%"),"")</f>
        <v>0%</v>
      </c>
      <c r="M41" s="19">
        <v>0</v>
      </c>
      <c r="N41" s="24" t="str">
        <f t="shared" ref="N41" si="54">IF(M41&lt;&gt;"",CONCATENATE((M41*100)/$B$17,"%"),"")</f>
        <v>0%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</row>
    <row r="42" spans="1:1012" x14ac:dyDescent="0.2">
      <c r="A42" s="17" t="s">
        <v>39</v>
      </c>
      <c r="B42" s="18">
        <v>8635.796586076096</v>
      </c>
      <c r="C42" s="19">
        <v>0</v>
      </c>
      <c r="D42" s="20" t="str">
        <f t="shared" ref="D42" si="55">IF(C42&lt;&gt;"",CONCATENATE((C42*100)/$B$17,"%"),"")</f>
        <v>0%</v>
      </c>
      <c r="E42" s="19">
        <v>0</v>
      </c>
      <c r="F42" s="20" t="str">
        <f t="shared" ref="F42" si="56">IF(E42&lt;&gt;"",CONCATENATE((E42*100)/$B$17,"%"),"")</f>
        <v>0%</v>
      </c>
      <c r="G42" s="19">
        <v>0</v>
      </c>
      <c r="H42" s="20" t="str">
        <f t="shared" si="51"/>
        <v>0%</v>
      </c>
      <c r="I42" s="19">
        <v>0</v>
      </c>
      <c r="J42" s="20" t="str">
        <f t="shared" ref="J42" si="57">IF(I42&lt;&gt;"",CONCATENATE((I42*100)/$B$17,"%"),"")</f>
        <v>0%</v>
      </c>
      <c r="K42" s="19">
        <v>0</v>
      </c>
      <c r="L42" s="20" t="str">
        <f t="shared" ref="L42" si="58">IF(K42&lt;&gt;"",CONCATENATE((K42*100)/$B$17,"%"),"")</f>
        <v>0%</v>
      </c>
      <c r="M42" s="19">
        <v>0</v>
      </c>
      <c r="N42" s="24" t="str">
        <f t="shared" ref="N42" si="59">IF(M42&lt;&gt;"",CONCATENATE((M42*100)/$B$17,"%"),"")</f>
        <v>0%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</row>
    <row r="43" spans="1:1012" x14ac:dyDescent="0.2">
      <c r="A43" s="17" t="s">
        <v>40</v>
      </c>
      <c r="B43" s="18">
        <v>505864.54980195401</v>
      </c>
      <c r="C43" s="19">
        <v>0</v>
      </c>
      <c r="D43" s="20" t="str">
        <f t="shared" ref="D43" si="60">IF(C43&lt;&gt;"",CONCATENATE((C43*100)/$B$17,"%"),"")</f>
        <v>0%</v>
      </c>
      <c r="E43" s="19">
        <v>0</v>
      </c>
      <c r="F43" s="20" t="str">
        <f t="shared" ref="F43" si="61">IF(E43&lt;&gt;"",CONCATENATE((E43*100)/$B$17,"%"),"")</f>
        <v>0%</v>
      </c>
      <c r="G43" s="19">
        <v>161137.14000000001</v>
      </c>
      <c r="H43" s="20" t="str">
        <f t="shared" si="51"/>
        <v>11,722202373583%</v>
      </c>
      <c r="I43" s="19">
        <v>137010.43</v>
      </c>
      <c r="J43" s="20" t="str">
        <f t="shared" ref="J43" si="62">IF(I43&lt;&gt;"",CONCATENATE((I43*100)/$B$17,"%"),"")</f>
        <v>37,4951427203732%</v>
      </c>
      <c r="K43" s="19">
        <v>136538.98000000001</v>
      </c>
      <c r="L43" s="20" t="str">
        <f t="shared" ref="L43" si="63">IF(K43&lt;&gt;"",CONCATENATE((K43*100)/$B$17,"%"),"")</f>
        <v>37,3661227250669%</v>
      </c>
      <c r="M43" s="19">
        <v>144109.53</v>
      </c>
      <c r="N43" s="24" t="str">
        <f t="shared" ref="N43" si="64">IF(M43&lt;&gt;"",CONCATENATE((M43*100)/$B$17,"%"),"")</f>
        <v>39,4379274243275%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</row>
    <row r="44" spans="1:1012" x14ac:dyDescent="0.2">
      <c r="A44" s="17" t="s">
        <v>41</v>
      </c>
      <c r="B44" s="18">
        <v>134470.31888055912</v>
      </c>
      <c r="C44" s="19">
        <v>0</v>
      </c>
      <c r="D44" s="20" t="str">
        <f t="shared" ref="D44" si="65">IF(C44&lt;&gt;"",CONCATENATE((C44*100)/$B$17,"%"),"")</f>
        <v>0%</v>
      </c>
      <c r="E44" s="19">
        <v>0</v>
      </c>
      <c r="F44" s="20" t="str">
        <f t="shared" ref="F44" si="66">IF(E44&lt;&gt;"",CONCATENATE((E44*100)/$B$17,"%"),"")</f>
        <v>0%</v>
      </c>
      <c r="G44" s="19">
        <v>0</v>
      </c>
      <c r="H44" s="20" t="str">
        <f t="shared" si="51"/>
        <v>0%</v>
      </c>
      <c r="I44" s="19">
        <v>51064.05</v>
      </c>
      <c r="J44" s="20" t="str">
        <f t="shared" ref="J44" si="67">IF(I44&lt;&gt;"",CONCATENATE((I44*100)/$B$17,"%"),"")</f>
        <v>13,9745115947032%</v>
      </c>
      <c r="K44" s="19">
        <v>51064.05</v>
      </c>
      <c r="L44" s="20" t="str">
        <f t="shared" ref="L44" si="68">IF(K44&lt;&gt;"",CONCATENATE((K44*100)/$B$17,"%"),"")</f>
        <v>13,9745115947032%</v>
      </c>
      <c r="M44" s="19">
        <v>49808.38</v>
      </c>
      <c r="N44" s="24" t="str">
        <f t="shared" ref="N44" si="69">IF(M44&lt;&gt;"",CONCATENATE((M44*100)/$B$17,"%"),"")</f>
        <v>13,6308769833843%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</row>
    <row r="45" spans="1:1012" x14ac:dyDescent="0.2">
      <c r="A45" s="17" t="s">
        <v>42</v>
      </c>
      <c r="B45" s="18">
        <v>428692.81443682231</v>
      </c>
      <c r="C45" s="19">
        <v>0</v>
      </c>
      <c r="D45" s="20" t="str">
        <f t="shared" ref="D45" si="70">IF(C45&lt;&gt;"",CONCATENATE((C45*100)/$B$17,"%"),"")</f>
        <v>0%</v>
      </c>
      <c r="E45" s="19">
        <v>0</v>
      </c>
      <c r="F45" s="20" t="str">
        <f t="shared" ref="F45" si="71">IF(E45&lt;&gt;"",CONCATENATE((E45*100)/$B$17,"%"),"")</f>
        <v>0%</v>
      </c>
      <c r="G45" s="19">
        <v>9916.1299999999992</v>
      </c>
      <c r="H45" s="20" t="str">
        <f t="shared" si="51"/>
        <v>0,721366176802922%</v>
      </c>
      <c r="I45" s="19">
        <v>8431.41</v>
      </c>
      <c r="J45" s="20" t="str">
        <f t="shared" ref="J45" si="72">IF(I45&lt;&gt;"",CONCATENATE((I45*100)/$B$17,"%"),"")</f>
        <v>2,30739310345922%</v>
      </c>
      <c r="K45" s="19">
        <v>8402.4</v>
      </c>
      <c r="L45" s="20" t="str">
        <f t="shared" ref="L45" si="73">IF(K45&lt;&gt;"",CONCATENATE((K45*100)/$B$17,"%"),"")</f>
        <v>2,29945404297807%</v>
      </c>
      <c r="M45" s="19">
        <v>8868.2800000000007</v>
      </c>
      <c r="N45" s="24" t="str">
        <f t="shared" ref="N45" si="74">IF(M45&lt;&gt;"",CONCATENATE((M45*100)/$B$17,"%"),"")</f>
        <v>2,42694971677872%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</row>
    <row r="46" spans="1:1012" x14ac:dyDescent="0.2">
      <c r="A46" s="17" t="s">
        <v>43</v>
      </c>
      <c r="B46" s="18">
        <v>113956.30611288</v>
      </c>
      <c r="C46" s="19">
        <v>0</v>
      </c>
      <c r="D46" s="20" t="str">
        <f t="shared" ref="D46" si="75">IF(C46&lt;&gt;"",CONCATENATE((C46*100)/$B$17,"%"),"")</f>
        <v>0%</v>
      </c>
      <c r="E46" s="19">
        <v>0</v>
      </c>
      <c r="F46" s="20" t="str">
        <f t="shared" ref="F46" si="76">IF(E46&lt;&gt;"",CONCATENATE((E46*100)/$B$17,"%"),"")</f>
        <v>0%</v>
      </c>
      <c r="G46" s="19">
        <v>0</v>
      </c>
      <c r="H46" s="20" t="str">
        <f t="shared" si="51"/>
        <v>0%</v>
      </c>
      <c r="I46" s="19">
        <v>3142.41</v>
      </c>
      <c r="J46" s="20" t="str">
        <f t="shared" ref="J46" si="77">IF(I46&lt;&gt;"",CONCATENATE((I46*100)/$B$17,"%"),"")</f>
        <v>0,859971838902542%</v>
      </c>
      <c r="K46" s="19">
        <v>3142.41</v>
      </c>
      <c r="L46" s="20" t="str">
        <f t="shared" ref="L46" si="78">IF(K46&lt;&gt;"",CONCATENATE((K46*100)/$B$17,"%"),"")</f>
        <v>0,859971838902542%</v>
      </c>
      <c r="M46" s="19">
        <v>3065.13</v>
      </c>
      <c r="N46" s="24" t="str">
        <f t="shared" ref="N46" si="79">IF(M46&lt;&gt;"",CONCATENATE((M46*100)/$B$17,"%"),"")</f>
        <v>0,838822904259898%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</row>
    <row r="47" spans="1:1012" x14ac:dyDescent="0.2">
      <c r="A47" s="17" t="s">
        <v>44</v>
      </c>
      <c r="B47" s="18">
        <v>1805214.1006165335</v>
      </c>
      <c r="C47" s="19">
        <v>0</v>
      </c>
      <c r="D47" s="20" t="str">
        <f t="shared" ref="D47" si="80">IF(C47&lt;&gt;"",CONCATENATE((C47*100)/$B$17,"%"),"")</f>
        <v>0%</v>
      </c>
      <c r="E47" s="19">
        <v>0</v>
      </c>
      <c r="F47" s="20" t="str">
        <f t="shared" ref="F47" si="81">IF(E47&lt;&gt;"",CONCATENATE((E47*100)/$B$17,"%"),"")</f>
        <v>0%</v>
      </c>
      <c r="G47" s="19">
        <v>566050</v>
      </c>
      <c r="H47" s="20" t="str">
        <f t="shared" si="51"/>
        <v>41,1782947963867%</v>
      </c>
      <c r="I47" s="19">
        <v>415815</v>
      </c>
      <c r="J47" s="20" t="str">
        <f t="shared" ref="J47" si="82">IF(I47&lt;&gt;"",CONCATENATE((I47*100)/$B$17,"%"),"")</f>
        <v>113,794568561474%</v>
      </c>
      <c r="K47" s="19">
        <v>411294.78</v>
      </c>
      <c r="L47" s="20" t="str">
        <f t="shared" ref="L47" si="83">IF(K47&lt;&gt;"",CONCATENATE((K47*100)/$B$17,"%"),"")</f>
        <v>112,557536504662%</v>
      </c>
      <c r="M47" s="19">
        <v>425019.42</v>
      </c>
      <c r="N47" s="24" t="str">
        <f t="shared" ref="N47" si="84">IF(M47&lt;&gt;"",CONCATENATE((M47*100)/$B$17,"%"),"")</f>
        <v>116,31350848129%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</row>
    <row r="48" spans="1:1012" x14ac:dyDescent="0.2">
      <c r="A48" s="17" t="s">
        <v>45</v>
      </c>
      <c r="B48" s="18">
        <v>601738.03353884455</v>
      </c>
      <c r="C48" s="19">
        <v>0</v>
      </c>
      <c r="D48" s="20" t="str">
        <f t="shared" ref="D48" si="85">IF(C48&lt;&gt;"",CONCATENATE((C48*100)/$B$17,"%"),"")</f>
        <v>0%</v>
      </c>
      <c r="E48" s="19">
        <v>0</v>
      </c>
      <c r="F48" s="20" t="str">
        <f t="shared" ref="F48" si="86">IF(E48&lt;&gt;"",CONCATENATE((E48*100)/$B$17,"%"),"")</f>
        <v>0%</v>
      </c>
      <c r="G48" s="19">
        <v>0</v>
      </c>
      <c r="H48" s="20" t="str">
        <f t="shared" si="51"/>
        <v>0%</v>
      </c>
      <c r="I48" s="19">
        <v>169635</v>
      </c>
      <c r="J48" s="20" t="str">
        <f t="shared" ref="J48" si="87">IF(I48&lt;&gt;"",CONCATENATE((I48*100)/$B$17,"%"),"")</f>
        <v>46,42338933883%</v>
      </c>
      <c r="K48" s="19">
        <v>167697.76</v>
      </c>
      <c r="L48" s="20" t="str">
        <f t="shared" ref="L48" si="88">IF(K48&lt;&gt;"",CONCATENATE((K48*100)/$B$17,"%"),"")</f>
        <v>45,8932319611499%</v>
      </c>
      <c r="M48" s="19">
        <v>173579.75</v>
      </c>
      <c r="N48" s="24" t="str">
        <f t="shared" ref="N48" si="89">IF(M48&lt;&gt;"",CONCATENATE((M48*100)/$B$17,"%"),"")</f>
        <v>47,5029346277995%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</row>
    <row r="49" spans="1:1012" x14ac:dyDescent="0.2">
      <c r="A49" s="17" t="s">
        <v>46</v>
      </c>
      <c r="B49" s="18">
        <v>858293.50221276062</v>
      </c>
      <c r="C49" s="19">
        <v>0</v>
      </c>
      <c r="D49" s="20" t="str">
        <f t="shared" ref="D49" si="90">IF(C49&lt;&gt;"",CONCATENATE((C49*100)/$B$17,"%"),"")</f>
        <v>0%</v>
      </c>
      <c r="E49" s="19">
        <v>0</v>
      </c>
      <c r="F49" s="20" t="str">
        <f t="shared" ref="F49" si="91">IF(E49&lt;&gt;"",CONCATENATE((E49*100)/$B$17,"%"),"")</f>
        <v>0%</v>
      </c>
      <c r="G49" s="19">
        <v>185732.54</v>
      </c>
      <c r="H49" s="20" t="str">
        <f t="shared" si="51"/>
        <v>13,5114376563938%</v>
      </c>
      <c r="I49" s="19">
        <v>121415.18</v>
      </c>
      <c r="J49" s="20" t="str">
        <f t="shared" ref="J49" si="92">IF(I49&lt;&gt;"",CONCATENATE((I49*100)/$B$17,"%"),"")</f>
        <v>33,2272477542024%</v>
      </c>
      <c r="K49" s="19">
        <v>2164.4899999999998</v>
      </c>
      <c r="L49" s="20" t="str">
        <f t="shared" ref="L49" si="93">IF(K49&lt;&gt;"",CONCATENATE((K49*100)/$B$17,"%"),"")</f>
        <v>0,592348053114063%</v>
      </c>
      <c r="M49" s="19">
        <v>278978.71999999997</v>
      </c>
      <c r="N49" s="24" t="str">
        <f t="shared" ref="N49" si="94">IF(M49&lt;&gt;"",CONCATENATE((M49*100)/$B$17,"%"),"")</f>
        <v>76,3470848339578%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</row>
    <row r="50" spans="1:1012" x14ac:dyDescent="0.2">
      <c r="A50" s="17" t="s">
        <v>47</v>
      </c>
      <c r="B50" s="18">
        <v>317451.0078723568</v>
      </c>
      <c r="C50" s="19">
        <v>0</v>
      </c>
      <c r="D50" s="20" t="str">
        <f t="shared" ref="D50" si="95">IF(C50&lt;&gt;"",CONCATENATE((C50*100)/$B$17,"%"),"")</f>
        <v>0%</v>
      </c>
      <c r="E50" s="19">
        <v>0</v>
      </c>
      <c r="F50" s="20" t="str">
        <f t="shared" ref="F50" si="96">IF(E50&lt;&gt;"",CONCATENATE((E50*100)/$B$17,"%"),"")</f>
        <v>0%</v>
      </c>
      <c r="G50" s="19">
        <v>0</v>
      </c>
      <c r="H50" s="20" t="str">
        <f t="shared" si="51"/>
        <v>0%</v>
      </c>
      <c r="I50" s="19">
        <v>209306.53</v>
      </c>
      <c r="J50" s="20" t="str">
        <f t="shared" ref="J50" si="97">IF(I50&lt;&gt;"",CONCATENATE((I50*100)/$B$17,"%"),"")</f>
        <v>57,2801516983493%</v>
      </c>
      <c r="K50" s="19">
        <v>62003.02</v>
      </c>
      <c r="L50" s="20" t="str">
        <f t="shared" ref="L50" si="98">IF(K50&lt;&gt;"",CONCATENATE((K50*100)/$B$17,"%"),"")</f>
        <v>16,9681394620406%</v>
      </c>
      <c r="M50" s="19">
        <v>347327.64</v>
      </c>
      <c r="N50" s="24" t="str">
        <f t="shared" ref="N50" si="99">IF(M50&lt;&gt;"",CONCATENATE((M50*100)/$B$17,"%"),"")</f>
        <v>95,0518835137617%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</row>
    <row r="51" spans="1:1012" x14ac:dyDescent="0.2">
      <c r="A51" s="17" t="s">
        <v>48</v>
      </c>
      <c r="B51" s="18">
        <v>84886.14424599793</v>
      </c>
      <c r="C51" s="19">
        <v>0</v>
      </c>
      <c r="D51" s="20" t="str">
        <f t="shared" ref="D51" si="100">IF(C51&lt;&gt;"",CONCATENATE((C51*100)/$B$17,"%"),"")</f>
        <v>0%</v>
      </c>
      <c r="E51" s="19">
        <v>0</v>
      </c>
      <c r="F51" s="20" t="str">
        <f t="shared" ref="F51" si="101">IF(E51&lt;&gt;"",CONCATENATE((E51*100)/$B$17,"%"),"")</f>
        <v>0%</v>
      </c>
      <c r="G51" s="19">
        <v>3381.2</v>
      </c>
      <c r="H51" s="20" t="str">
        <f t="shared" si="51"/>
        <v>0,245971292934445%</v>
      </c>
      <c r="I51" s="19">
        <v>135397.53</v>
      </c>
      <c r="J51" s="20" t="str">
        <f t="shared" ref="J51" si="102">IF(I51&lt;&gt;"",CONCATENATE((I51*100)/$B$17,"%"),"")</f>
        <v>37,0537462829364%</v>
      </c>
      <c r="K51" s="19">
        <v>30633.33</v>
      </c>
      <c r="L51" s="20" t="str">
        <f t="shared" ref="L51" si="103">IF(K51&lt;&gt;"",CONCATENATE((K51*100)/$B$17,"%"),"")</f>
        <v>8,38331125849536%</v>
      </c>
      <c r="M51" s="19">
        <v>11726.12</v>
      </c>
      <c r="N51" s="24" t="str">
        <f t="shared" ref="N51" si="104">IF(M51&lt;&gt;"",CONCATENATE((M51*100)/$B$17,"%"),"")</f>
        <v>3,20904432572194%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</row>
    <row r="52" spans="1:1012" x14ac:dyDescent="0.2">
      <c r="A52" s="17" t="s">
        <v>49</v>
      </c>
      <c r="B52" s="18">
        <v>31396.227080888235</v>
      </c>
      <c r="C52" s="19">
        <v>0</v>
      </c>
      <c r="D52" s="20" t="str">
        <f t="shared" ref="D52" si="105">IF(C52&lt;&gt;"",CONCATENATE((C52*100)/$B$17,"%"),"")</f>
        <v>0%</v>
      </c>
      <c r="E52" s="19">
        <v>0</v>
      </c>
      <c r="F52" s="20" t="str">
        <f t="shared" ref="F52" si="106">IF(E52&lt;&gt;"",CONCATENATE((E52*100)/$B$17,"%"),"")</f>
        <v>0%</v>
      </c>
      <c r="G52" s="19">
        <v>0</v>
      </c>
      <c r="H52" s="20" t="str">
        <f t="shared" si="51"/>
        <v>0%</v>
      </c>
      <c r="I52" s="19">
        <v>0</v>
      </c>
      <c r="J52" s="20" t="str">
        <f t="shared" ref="J52" si="107">IF(I52&lt;&gt;"",CONCATENATE((I52*100)/$B$17,"%"),"")</f>
        <v>0%</v>
      </c>
      <c r="K52" s="19">
        <v>0</v>
      </c>
      <c r="L52" s="20" t="str">
        <f t="shared" ref="L52" si="108">IF(K52&lt;&gt;"",CONCATENATE((K52*100)/$B$17,"%"),"")</f>
        <v>0%</v>
      </c>
      <c r="M52" s="19">
        <v>0</v>
      </c>
      <c r="N52" s="24" t="str">
        <f t="shared" ref="N52" si="109">IF(M52&lt;&gt;"",CONCATENATE((M52*100)/$B$17,"%"),"")</f>
        <v>0%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</row>
    <row r="53" spans="1:1012" x14ac:dyDescent="0.2">
      <c r="A53" s="17" t="s">
        <v>50</v>
      </c>
      <c r="B53" s="18">
        <v>4888813.7471808204</v>
      </c>
      <c r="C53" s="19">
        <v>0</v>
      </c>
      <c r="D53" s="20" t="str">
        <f t="shared" ref="D53" si="110">IF(C53&lt;&gt;"",CONCATENATE((C53*100)/$B$17,"%"),"")</f>
        <v>0%</v>
      </c>
      <c r="E53" s="19">
        <v>0</v>
      </c>
      <c r="F53" s="20" t="str">
        <f t="shared" ref="F53" si="111">IF(E53&lt;&gt;"",CONCATENATE((E53*100)/$B$17,"%"),"")</f>
        <v>0%</v>
      </c>
      <c r="G53" s="19">
        <v>758671.27</v>
      </c>
      <c r="H53" s="20" t="str">
        <f t="shared" si="51"/>
        <v>55,1908651348982%</v>
      </c>
      <c r="I53" s="19">
        <v>746271.33</v>
      </c>
      <c r="J53" s="20" t="str">
        <f t="shared" ref="J53" si="112">IF(I53&lt;&gt;"",CONCATENATE((I53*100)/$B$17,"%"),"")</f>
        <v>204,229342441103%</v>
      </c>
      <c r="K53" s="19">
        <v>973479.78</v>
      </c>
      <c r="L53" s="20" t="str">
        <f t="shared" ref="L53" si="113">IF(K53&lt;&gt;"",CONCATENATE((K53*100)/$B$17,"%"),"")</f>
        <v>266,408647038751%</v>
      </c>
      <c r="M53" s="19">
        <v>1077553.2</v>
      </c>
      <c r="N53" s="24" t="str">
        <f t="shared" ref="N53" si="114">IF(M53&lt;&gt;"",CONCATENATE((M53*100)/$B$17,"%"),"")</f>
        <v>294,890038829853%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</row>
    <row r="54" spans="1:1012" x14ac:dyDescent="0.2">
      <c r="A54" s="17" t="s">
        <v>51</v>
      </c>
      <c r="B54" s="18">
        <v>99771.704364827485</v>
      </c>
      <c r="C54" s="19">
        <v>0</v>
      </c>
      <c r="D54" s="20" t="str">
        <f t="shared" ref="D54" si="115">IF(C54&lt;&gt;"",CONCATENATE((C54*100)/$B$17,"%"),"")</f>
        <v>0%</v>
      </c>
      <c r="E54" s="19">
        <v>0</v>
      </c>
      <c r="F54" s="20" t="str">
        <f t="shared" ref="F54" si="116">IF(E54&lt;&gt;"",CONCATENATE((E54*100)/$B$17,"%"),"")</f>
        <v>0%</v>
      </c>
      <c r="G54" s="19">
        <v>0</v>
      </c>
      <c r="H54" s="20" t="str">
        <f t="shared" si="51"/>
        <v>0%</v>
      </c>
      <c r="I54" s="19">
        <v>54955.54</v>
      </c>
      <c r="J54" s="20" t="str">
        <f t="shared" ref="J54" si="117">IF(I54&lt;&gt;"",CONCATENATE((I54*100)/$B$17,"%"),"")</f>
        <v>15,0394814144819%</v>
      </c>
      <c r="K54" s="19">
        <v>36368.51</v>
      </c>
      <c r="L54" s="20" t="str">
        <f t="shared" ref="L54" si="118">IF(K54&lt;&gt;"",CONCATENATE((K54*100)/$B$17,"%"),"")</f>
        <v>9,95283696998338%</v>
      </c>
      <c r="M54" s="19">
        <v>31955.91</v>
      </c>
      <c r="N54" s="24" t="str">
        <f t="shared" ref="N54" si="119">IF(M54&lt;&gt;"",CONCATENATE((M54*100)/$B$17,"%"),"")</f>
        <v>8,74525688452625%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</row>
    <row r="55" spans="1:1012" x14ac:dyDescent="0.2">
      <c r="A55" s="17" t="s">
        <v>52</v>
      </c>
      <c r="B55" s="18">
        <v>262865.82651116606</v>
      </c>
      <c r="C55" s="19">
        <v>0</v>
      </c>
      <c r="D55" s="20" t="str">
        <f t="shared" ref="D55" si="120">IF(C55&lt;&gt;"",CONCATENATE((C55*100)/$B$17,"%"),"")</f>
        <v>0%</v>
      </c>
      <c r="E55" s="19">
        <v>0</v>
      </c>
      <c r="F55" s="20" t="str">
        <f t="shared" ref="F55" si="121">IF(E55&lt;&gt;"",CONCATENATE((E55*100)/$B$17,"%"),"")</f>
        <v>0%</v>
      </c>
      <c r="G55" s="19">
        <v>7422.05</v>
      </c>
      <c r="H55" s="20" t="str">
        <f t="shared" si="51"/>
        <v>0,53992997596241%</v>
      </c>
      <c r="I55" s="19">
        <v>20578</v>
      </c>
      <c r="J55" s="20" t="str">
        <f t="shared" ref="J55" si="122">IF(I55&lt;&gt;"",CONCATENATE((I55*100)/$B$17,"%"),"")</f>
        <v>5,63150591454855%</v>
      </c>
      <c r="K55" s="19">
        <v>17515.45</v>
      </c>
      <c r="L55" s="20" t="str">
        <f t="shared" ref="L55" si="123">IF(K55&lt;&gt;"",CONCATENATE((K55*100)/$B$17,"%"),"")</f>
        <v>4,79338906944209%</v>
      </c>
      <c r="M55" s="19">
        <v>29805.55</v>
      </c>
      <c r="N55" s="24" t="str">
        <f t="shared" ref="N55" si="124">IF(M55&lt;&gt;"",CONCATENATE((M55*100)/$B$17,"%"),"")</f>
        <v>8,1567757367758%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</row>
    <row r="56" spans="1:1012" x14ac:dyDescent="0.2">
      <c r="A56" s="17" t="s">
        <v>53</v>
      </c>
      <c r="B56" s="18">
        <v>0</v>
      </c>
      <c r="C56" s="19">
        <v>0</v>
      </c>
      <c r="D56" s="20" t="str">
        <f t="shared" ref="D56" si="125">IF(C56&lt;&gt;"",CONCATENATE((C56*100)/$B$17,"%"),"")</f>
        <v>0%</v>
      </c>
      <c r="E56" s="19">
        <v>0</v>
      </c>
      <c r="F56" s="20" t="str">
        <f t="shared" ref="F56" si="126">IF(E56&lt;&gt;"",CONCATENATE((E56*100)/$B$17,"%"),"")</f>
        <v>0%</v>
      </c>
      <c r="G56" s="19">
        <v>3301.21</v>
      </c>
      <c r="H56" s="20" t="str">
        <f t="shared" si="51"/>
        <v>0,240152280831693%</v>
      </c>
      <c r="I56" s="19">
        <v>1270.6400000000001</v>
      </c>
      <c r="J56" s="20" t="str">
        <f t="shared" ref="J56" si="127">IF(I56&lt;&gt;"",CONCATENATE((I56*100)/$B$17,"%"),"")</f>
        <v>0,347731396406938%</v>
      </c>
      <c r="K56" s="19">
        <v>2232.3000000000002</v>
      </c>
      <c r="L56" s="20" t="str">
        <f t="shared" ref="L56" si="128">IF(K56&lt;&gt;"",CONCATENATE((K56*100)/$B$17,"%"),"")</f>
        <v>0,610905367530699%</v>
      </c>
      <c r="M56" s="19">
        <v>759.92</v>
      </c>
      <c r="N56" s="24" t="str">
        <f t="shared" ref="N56" si="129">IF(M56&lt;&gt;"",CONCATENATE((M56*100)/$B$17,"%"),"")</f>
        <v>0,207964523985991%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</row>
    <row r="57" spans="1:1012" x14ac:dyDescent="0.2">
      <c r="A57" s="32"/>
      <c r="B57" s="14"/>
      <c r="C57" s="33"/>
      <c r="D57" s="16"/>
      <c r="E57" s="15"/>
      <c r="F57" s="16"/>
      <c r="G57" s="15"/>
      <c r="H57" s="16"/>
      <c r="I57" s="15"/>
      <c r="J57" s="16"/>
      <c r="K57" s="15"/>
      <c r="L57" s="16"/>
      <c r="M57" s="15"/>
      <c r="N57" s="3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</row>
    <row r="58" spans="1:1012" x14ac:dyDescent="0.2">
      <c r="A58" s="35" t="s">
        <v>19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</row>
    <row r="59" spans="1:1012" x14ac:dyDescent="0.2">
      <c r="A59" s="12" t="s">
        <v>18</v>
      </c>
      <c r="B59" s="11" t="s">
        <v>10</v>
      </c>
      <c r="C59" s="10" t="s">
        <v>17</v>
      </c>
      <c r="D59" s="9" t="s">
        <v>3</v>
      </c>
      <c r="E59" s="8" t="s">
        <v>16</v>
      </c>
      <c r="F59" s="7" t="s">
        <v>3</v>
      </c>
      <c r="G59" s="10" t="s">
        <v>15</v>
      </c>
      <c r="H59" s="9" t="s">
        <v>3</v>
      </c>
      <c r="I59" s="8" t="s">
        <v>14</v>
      </c>
      <c r="J59" s="7" t="s">
        <v>3</v>
      </c>
      <c r="K59" s="10" t="s">
        <v>13</v>
      </c>
      <c r="L59" s="9" t="s">
        <v>3</v>
      </c>
      <c r="M59" s="8" t="s">
        <v>12</v>
      </c>
      <c r="N59" s="7" t="s">
        <v>3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</row>
    <row r="60" spans="1:1012" x14ac:dyDescent="0.2">
      <c r="A60" s="5" t="s">
        <v>2</v>
      </c>
      <c r="B60" s="6">
        <f>B61</f>
        <v>35448330.119999997</v>
      </c>
      <c r="C60" s="15">
        <f>SUM(C61)</f>
        <v>2954027.51</v>
      </c>
      <c r="D60" s="16" t="str">
        <f>IF(C60&lt;&gt;"",CONCATENATE((C60*100)/$B$13,"%"),"")</f>
        <v>24,7933885622379%</v>
      </c>
      <c r="E60" s="15">
        <f>SUM(E61)</f>
        <v>2954027.51</v>
      </c>
      <c r="F60" s="16" t="str">
        <f>IF(E60&lt;&gt;"",CONCATENATE((E60*100)/$B$13,"%"),"")</f>
        <v>24,7933885622379%</v>
      </c>
      <c r="G60" s="15">
        <f>SUM(G61)</f>
        <v>2954027.51</v>
      </c>
      <c r="H60" s="16" t="str">
        <f>IF(G60&lt;&gt;"",CONCATENATE((G60*100)/$B$13,"%"),"")</f>
        <v>24,7933885622379%</v>
      </c>
      <c r="I60" s="15">
        <f>SUM(I61)</f>
        <v>2954027.51</v>
      </c>
      <c r="J60" s="16" t="str">
        <f>IF(I60&lt;&gt;"",CONCATENATE((I60*100)/$B$13,"%"),"")</f>
        <v>24,7933885622379%</v>
      </c>
      <c r="K60" s="15">
        <f>SUM(K61)</f>
        <v>2954027.51</v>
      </c>
      <c r="L60" s="16" t="str">
        <f>IF(K60&lt;&gt;"",CONCATENATE((K60*100)/$B$13,"%"),"")</f>
        <v>24,7933885622379%</v>
      </c>
      <c r="M60" s="15">
        <f>SUM(M61)</f>
        <v>2954027.51</v>
      </c>
      <c r="N60" s="30" t="str">
        <f>IF(M60&lt;&gt;"",CONCATENATE((M60*100)/$B$13,"%"),"")</f>
        <v>24,7933885622379%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</row>
    <row r="61" spans="1:1012" x14ac:dyDescent="0.2">
      <c r="A61" s="17" t="s">
        <v>54</v>
      </c>
      <c r="B61" s="18">
        <f>K37*12</f>
        <v>35448330.119999997</v>
      </c>
      <c r="C61" s="19">
        <v>2954027.51</v>
      </c>
      <c r="D61" s="20" t="str">
        <f>IF(C61&lt;&gt;"",CONCATENATE((C61*100)/$B$14,"%"),"")</f>
        <v>24,7933885622379%</v>
      </c>
      <c r="E61" s="19">
        <v>2954027.51</v>
      </c>
      <c r="F61" s="20" t="str">
        <f>IF(E61&lt;&gt;"",CONCATENATE((E61*100)/$B$14,"%"),"")</f>
        <v>24,7933885622379%</v>
      </c>
      <c r="G61" s="19">
        <v>2954027.51</v>
      </c>
      <c r="H61" s="20" t="str">
        <f>IF(G61&lt;&gt;"",CONCATENATE((G61*100)/$B$14,"%"),"")</f>
        <v>24,7933885622379%</v>
      </c>
      <c r="I61" s="19">
        <v>2954027.51</v>
      </c>
      <c r="J61" s="20" t="str">
        <f>IF(I61&lt;&gt;"",CONCATENATE((I61*100)/$B$14,"%"),"")</f>
        <v>24,7933885622379%</v>
      </c>
      <c r="K61" s="19">
        <v>2954027.51</v>
      </c>
      <c r="L61" s="20" t="str">
        <f>IF(K61&lt;&gt;"",CONCATENATE((K61*100)/$B$14,"%"),"")</f>
        <v>24,7933885622379%</v>
      </c>
      <c r="M61" s="19">
        <v>2954027.51</v>
      </c>
      <c r="N61" s="24" t="str">
        <f>IF(M61&lt;&gt;"",CONCATENATE((M61*100)/$B$14,"%"),"")</f>
        <v>24,7933885622379%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</row>
    <row r="62" spans="1:1012" x14ac:dyDescent="0.2">
      <c r="A62" s="13" t="s">
        <v>1</v>
      </c>
      <c r="B62" s="21">
        <f>SUM(B63:B80)</f>
        <v>35448330.119999997</v>
      </c>
      <c r="C62" s="22">
        <f>SUM(C63:C81)</f>
        <v>2951113.9699999997</v>
      </c>
      <c r="D62" s="23" t="str">
        <f>IF(C62&lt;&gt;"",CONCATENATE((C62*100)/$B$15,"%"),"")</f>
        <v>24,7689349885771%</v>
      </c>
      <c r="E62" s="22">
        <f>SUM(E63:E81)</f>
        <v>3339938.1799999997</v>
      </c>
      <c r="F62" s="23" t="str">
        <f>IF(E62&lt;&gt;"",CONCATENATE((E62*100)/$B$15,"%"),"")</f>
        <v>28,0323676033043%</v>
      </c>
      <c r="G62" s="22">
        <f>SUM(G63:G81)</f>
        <v>3520430.55</v>
      </c>
      <c r="H62" s="23" t="str">
        <f>IF(G62&lt;&gt;"",CONCATENATE((G62*100)/$B$15,"%"),"")</f>
        <v>29,5472544643035%</v>
      </c>
      <c r="I62" s="22">
        <f>SUM(I63:I81)</f>
        <v>0</v>
      </c>
      <c r="J62" s="23" t="str">
        <f>IF(I62&lt;&gt;"",CONCATENATE((I62*100)/$B$15,"%"),"")</f>
        <v>0%</v>
      </c>
      <c r="K62" s="22">
        <f>SUM(K63:K81)</f>
        <v>0</v>
      </c>
      <c r="L62" s="23" t="str">
        <f>IF(K62&lt;&gt;"",CONCATENATE((K62*100)/$B$15,"%"),"")</f>
        <v>0%</v>
      </c>
      <c r="M62" s="22">
        <f>SUM(M63:M81)</f>
        <v>0</v>
      </c>
      <c r="N62" s="31" t="str">
        <f>IF(M62&lt;&gt;"",CONCATENATE((M62*100)/$B$15,"%"),"")</f>
        <v>0%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</row>
    <row r="63" spans="1:1012" x14ac:dyDescent="0.2">
      <c r="A63" s="17" t="s">
        <v>36</v>
      </c>
      <c r="B63" s="18">
        <f>B39/$B$38*$B$61</f>
        <v>4089814.1115506943</v>
      </c>
      <c r="C63" s="19">
        <v>285351.51</v>
      </c>
      <c r="D63" s="20" t="str">
        <f>IF(C63&lt;&gt;"",CONCATENATE((C63*100)/$B$16,"%"),"")</f>
        <v>20,7583934270366%</v>
      </c>
      <c r="E63" s="19">
        <v>298621.89</v>
      </c>
      <c r="F63" s="20" t="str">
        <f>IF(E63&lt;&gt;"",CONCATENATE((E63*100)/$B$16,"%"),"")</f>
        <v>21,7237703720063%</v>
      </c>
      <c r="G63" s="19">
        <v>292994.72000000003</v>
      </c>
      <c r="H63" s="20" t="str">
        <f>IF(G63&lt;&gt;"",CONCATENATE((G63*100)/$B$16,"%"),"")</f>
        <v>21,3144120730409%</v>
      </c>
      <c r="I63" s="19"/>
      <c r="J63" s="20" t="str">
        <f>IF(I63&lt;&gt;"",CONCATENATE((I63*100)/$B$16,"%"),"")</f>
        <v/>
      </c>
      <c r="K63" s="19"/>
      <c r="L63" s="20" t="str">
        <f>IF(K63&lt;&gt;"",CONCATENATE((K63*100)/$B$16,"%"),"")</f>
        <v/>
      </c>
      <c r="M63" s="19"/>
      <c r="N63" s="24" t="str">
        <f>IF(M63&lt;&gt;"",CONCATENATE((M63*100)/$B$16,"%"),"")</f>
        <v/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</row>
    <row r="64" spans="1:1012" x14ac:dyDescent="0.2">
      <c r="A64" s="17" t="s">
        <v>37</v>
      </c>
      <c r="B64" s="18">
        <f t="shared" ref="B64:B80" si="130">B40/$B$38*$B$61</f>
        <v>1087165.7227932743</v>
      </c>
      <c r="C64" s="19">
        <v>103759.87</v>
      </c>
      <c r="D64" s="20" t="str">
        <f>IF(C64&lt;&gt;"",CONCATENATE((C64*100)/$B$17,"%"),"")</f>
        <v>28,3955837106516%</v>
      </c>
      <c r="E64" s="19">
        <v>93464.16</v>
      </c>
      <c r="F64" s="20" t="str">
        <f>IF(E64&lt;&gt;"",CONCATENATE((E64*100)/$B$17,"%"),"")</f>
        <v>25,5779944522457%</v>
      </c>
      <c r="G64" s="19">
        <v>118091.1</v>
      </c>
      <c r="H64" s="20" t="str">
        <f>IF(G64&lt;&gt;"",CONCATENATE((G64*100)/$B$16,"%"),"")</f>
        <v>8,59074309447855%</v>
      </c>
      <c r="I64" s="19"/>
      <c r="J64" s="20" t="str">
        <f>IF(I64&lt;&gt;"",CONCATENATE((I64*100)/$B$17,"%"),"")</f>
        <v/>
      </c>
      <c r="K64" s="19"/>
      <c r="L64" s="20" t="str">
        <f>IF(K64&lt;&gt;"",CONCATENATE((K64*100)/$B$17,"%"),"")</f>
        <v/>
      </c>
      <c r="M64" s="19"/>
      <c r="N64" s="24" t="str">
        <f>IF(M64&lt;&gt;"",CONCATENATE((M64*100)/$B$17,"%"),"")</f>
        <v/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</row>
    <row r="65" spans="1:1012" x14ac:dyDescent="0.2">
      <c r="A65" s="17" t="s">
        <v>38</v>
      </c>
      <c r="B65" s="18">
        <f t="shared" si="130"/>
        <v>96655.673180862999</v>
      </c>
      <c r="C65" s="19"/>
      <c r="D65" s="20" t="str">
        <f t="shared" ref="D65:D80" si="131">IF(C65&lt;&gt;"",CONCATENATE((C65*100)/$B$17,"%"),"")</f>
        <v/>
      </c>
      <c r="E65" s="19"/>
      <c r="F65" s="20" t="str">
        <f t="shared" ref="F65:F80" si="132">IF(E65&lt;&gt;"",CONCATENATE((E65*100)/$B$17,"%"),"")</f>
        <v/>
      </c>
      <c r="G65" s="19"/>
      <c r="H65" s="20" t="str">
        <f t="shared" ref="H65:H80" si="133">IF(G65&lt;&gt;"",CONCATENATE((G65*100)/$B$16,"%"),"")</f>
        <v/>
      </c>
      <c r="I65" s="19"/>
      <c r="J65" s="20" t="str">
        <f t="shared" ref="J65:J80" si="134">IF(I65&lt;&gt;"",CONCATENATE((I65*100)/$B$17,"%"),"")</f>
        <v/>
      </c>
      <c r="K65" s="19"/>
      <c r="L65" s="20" t="str">
        <f t="shared" ref="L65:L80" si="135">IF(K65&lt;&gt;"",CONCATENATE((K65*100)/$B$17,"%"),"")</f>
        <v/>
      </c>
      <c r="M65" s="19"/>
      <c r="N65" s="24" t="str">
        <f t="shared" ref="N65:N80" si="136">IF(M65&lt;&gt;"",CONCATENATE((M65*100)/$B$17,"%"),"")</f>
        <v/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</row>
    <row r="66" spans="1:1012" x14ac:dyDescent="0.2">
      <c r="A66" s="17" t="s">
        <v>39</v>
      </c>
      <c r="B66" s="18">
        <f t="shared" si="130"/>
        <v>25693.279236363833</v>
      </c>
      <c r="C66" s="19"/>
      <c r="D66" s="20" t="str">
        <f t="shared" si="131"/>
        <v/>
      </c>
      <c r="E66" s="19"/>
      <c r="F66" s="20" t="str">
        <f t="shared" si="132"/>
        <v/>
      </c>
      <c r="G66" s="19"/>
      <c r="H66" s="20" t="str">
        <f t="shared" si="133"/>
        <v/>
      </c>
      <c r="I66" s="19"/>
      <c r="J66" s="20" t="str">
        <f t="shared" si="134"/>
        <v/>
      </c>
      <c r="K66" s="19"/>
      <c r="L66" s="20" t="str">
        <f t="shared" si="135"/>
        <v/>
      </c>
      <c r="M66" s="19"/>
      <c r="N66" s="24" t="str">
        <f t="shared" si="136"/>
        <v/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</row>
    <row r="67" spans="1:1012" x14ac:dyDescent="0.2">
      <c r="A67" s="17" t="s">
        <v>40</v>
      </c>
      <c r="B67" s="18">
        <f t="shared" si="130"/>
        <v>1505051.5611721652</v>
      </c>
      <c r="C67" s="19">
        <v>148382.77999999997</v>
      </c>
      <c r="D67" s="20" t="str">
        <f t="shared" si="131"/>
        <v>40,6073721055086%</v>
      </c>
      <c r="E67" s="19">
        <v>155283.38999999993</v>
      </c>
      <c r="F67" s="20" t="str">
        <f t="shared" si="132"/>
        <v>42,4958367779254%</v>
      </c>
      <c r="G67" s="19">
        <v>152357.26999999999</v>
      </c>
      <c r="H67" s="20" t="str">
        <f t="shared" si="133"/>
        <v>11,0834954128305%</v>
      </c>
      <c r="I67" s="19"/>
      <c r="J67" s="20" t="str">
        <f t="shared" si="134"/>
        <v/>
      </c>
      <c r="K67" s="19"/>
      <c r="L67" s="20" t="str">
        <f t="shared" si="135"/>
        <v/>
      </c>
      <c r="M67" s="19"/>
      <c r="N67" s="24" t="str">
        <f t="shared" si="136"/>
        <v/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</row>
    <row r="68" spans="1:1012" x14ac:dyDescent="0.2">
      <c r="A68" s="17" t="s">
        <v>41</v>
      </c>
      <c r="B68" s="18">
        <f t="shared" si="130"/>
        <v>400076.98393124802</v>
      </c>
      <c r="C68" s="19">
        <v>53955.130000000005</v>
      </c>
      <c r="D68" s="20" t="str">
        <f t="shared" si="131"/>
        <v>14,7657028727396%</v>
      </c>
      <c r="E68" s="19">
        <v>48601.36</v>
      </c>
      <c r="F68" s="20" t="str">
        <f t="shared" si="132"/>
        <v>13,3005562394355%</v>
      </c>
      <c r="G68" s="19">
        <v>61407.380000000005</v>
      </c>
      <c r="H68" s="20" t="str">
        <f t="shared" si="133"/>
        <v>4,4671869911028%</v>
      </c>
      <c r="I68" s="19"/>
      <c r="J68" s="20" t="str">
        <f t="shared" si="134"/>
        <v/>
      </c>
      <c r="K68" s="19"/>
      <c r="L68" s="20" t="str">
        <f t="shared" si="135"/>
        <v/>
      </c>
      <c r="M68" s="19"/>
      <c r="N68" s="24" t="str">
        <f t="shared" si="136"/>
        <v/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</row>
    <row r="69" spans="1:1012" x14ac:dyDescent="0.2">
      <c r="A69" s="17" t="s">
        <v>42</v>
      </c>
      <c r="B69" s="18">
        <f t="shared" si="130"/>
        <v>1275449.7026605767</v>
      </c>
      <c r="C69" s="19">
        <v>44286.559999999998</v>
      </c>
      <c r="D69" s="20" t="str">
        <f t="shared" si="131"/>
        <v>12,1197407218879%</v>
      </c>
      <c r="E69" s="19">
        <v>46346.13</v>
      </c>
      <c r="F69" s="20" t="str">
        <f t="shared" si="132"/>
        <v>12,683375702762%</v>
      </c>
      <c r="G69" s="19">
        <v>45472.800000000003</v>
      </c>
      <c r="H69" s="20" t="str">
        <f t="shared" si="133"/>
        <v>3,30799816909661%</v>
      </c>
      <c r="I69" s="19"/>
      <c r="J69" s="20" t="str">
        <f t="shared" si="134"/>
        <v/>
      </c>
      <c r="K69" s="19"/>
      <c r="L69" s="20" t="str">
        <f t="shared" si="135"/>
        <v/>
      </c>
      <c r="M69" s="19"/>
      <c r="N69" s="24" t="str">
        <f t="shared" si="136"/>
        <v/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</row>
    <row r="70" spans="1:1012" x14ac:dyDescent="0.2">
      <c r="A70" s="17" t="s">
        <v>43</v>
      </c>
      <c r="B70" s="18">
        <f t="shared" si="130"/>
        <v>339043.55718887481</v>
      </c>
      <c r="C70" s="19">
        <v>16103.53</v>
      </c>
      <c r="D70" s="20" t="str">
        <f t="shared" si="131"/>
        <v>4,40699409272572%</v>
      </c>
      <c r="E70" s="19">
        <v>14505.630000000001</v>
      </c>
      <c r="F70" s="20" t="str">
        <f t="shared" si="132"/>
        <v>3,96970265036704%</v>
      </c>
      <c r="G70" s="19">
        <v>18327.739999999998</v>
      </c>
      <c r="H70" s="20" t="str">
        <f t="shared" si="133"/>
        <v>1,3332834213789%</v>
      </c>
      <c r="I70" s="19"/>
      <c r="J70" s="20" t="str">
        <f t="shared" si="134"/>
        <v/>
      </c>
      <c r="K70" s="19"/>
      <c r="L70" s="20" t="str">
        <f t="shared" si="135"/>
        <v/>
      </c>
      <c r="M70" s="19"/>
      <c r="N70" s="24" t="str">
        <f t="shared" si="136"/>
        <v/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</row>
    <row r="71" spans="1:1012" x14ac:dyDescent="0.2">
      <c r="A71" s="17" t="s">
        <v>44</v>
      </c>
      <c r="B71" s="18">
        <f t="shared" si="130"/>
        <v>5370884.9561539786</v>
      </c>
      <c r="C71" s="19">
        <v>419008.77</v>
      </c>
      <c r="D71" s="20" t="str">
        <f t="shared" si="131"/>
        <v>114,668595903524%</v>
      </c>
      <c r="E71" s="19">
        <v>417061.04999999993</v>
      </c>
      <c r="F71" s="20" t="str">
        <f t="shared" si="132"/>
        <v>114,135570502616%</v>
      </c>
      <c r="G71" s="19">
        <v>477905</v>
      </c>
      <c r="H71" s="20" t="str">
        <f t="shared" si="133"/>
        <v>34,7660329911972%</v>
      </c>
      <c r="I71" s="19"/>
      <c r="J71" s="20" t="str">
        <f t="shared" si="134"/>
        <v/>
      </c>
      <c r="K71" s="19"/>
      <c r="L71" s="20" t="str">
        <f t="shared" si="135"/>
        <v/>
      </c>
      <c r="M71" s="19"/>
      <c r="N71" s="24" t="str">
        <f t="shared" si="136"/>
        <v/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</row>
    <row r="72" spans="1:1012" x14ac:dyDescent="0.2">
      <c r="A72" s="17" t="s">
        <v>45</v>
      </c>
      <c r="B72" s="18">
        <f t="shared" si="130"/>
        <v>1790294.9853846596</v>
      </c>
      <c r="C72" s="19">
        <v>171003.76</v>
      </c>
      <c r="D72" s="20" t="str">
        <f t="shared" si="131"/>
        <v>46,7979728763748%</v>
      </c>
      <c r="E72" s="19">
        <v>172618.31</v>
      </c>
      <c r="F72" s="20" t="str">
        <f t="shared" si="132"/>
        <v>47,2398208632702%</v>
      </c>
      <c r="G72" s="19">
        <v>196245</v>
      </c>
      <c r="H72" s="20" t="str">
        <f t="shared" si="133"/>
        <v>14,2761848994204%</v>
      </c>
      <c r="I72" s="19"/>
      <c r="J72" s="20" t="str">
        <f t="shared" si="134"/>
        <v/>
      </c>
      <c r="K72" s="19"/>
      <c r="L72" s="20" t="str">
        <f t="shared" si="135"/>
        <v/>
      </c>
      <c r="M72" s="19"/>
      <c r="N72" s="24" t="str">
        <f t="shared" si="136"/>
        <v/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</row>
    <row r="73" spans="1:1012" x14ac:dyDescent="0.2">
      <c r="A73" s="17" t="s">
        <v>46</v>
      </c>
      <c r="B73" s="18">
        <f t="shared" si="130"/>
        <v>2553600.5160965933</v>
      </c>
      <c r="C73" s="19">
        <v>165686.15000000002</v>
      </c>
      <c r="D73" s="20" t="str">
        <f t="shared" si="131"/>
        <v>45,3427220178724%</v>
      </c>
      <c r="E73" s="19">
        <v>171654.03</v>
      </c>
      <c r="F73" s="20" t="str">
        <f t="shared" si="132"/>
        <v>46,9759298863395%</v>
      </c>
      <c r="G73" s="19">
        <v>188979.45</v>
      </c>
      <c r="H73" s="20" t="str">
        <f t="shared" si="133"/>
        <v>13,7476397889922%</v>
      </c>
      <c r="I73" s="19"/>
      <c r="J73" s="20" t="str">
        <f t="shared" si="134"/>
        <v/>
      </c>
      <c r="K73" s="19"/>
      <c r="L73" s="20" t="str">
        <f t="shared" si="135"/>
        <v/>
      </c>
      <c r="M73" s="19"/>
      <c r="N73" s="24" t="str">
        <f t="shared" si="136"/>
        <v/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</row>
    <row r="74" spans="1:1012" x14ac:dyDescent="0.2">
      <c r="A74" s="17" t="s">
        <v>47</v>
      </c>
      <c r="B74" s="18">
        <f t="shared" si="130"/>
        <v>944482.34251840506</v>
      </c>
      <c r="C74" s="19">
        <v>227536.49</v>
      </c>
      <c r="D74" s="20" t="str">
        <f t="shared" si="131"/>
        <v>62,2690781033442%</v>
      </c>
      <c r="E74" s="19">
        <v>490627.55</v>
      </c>
      <c r="F74" s="20" t="str">
        <f t="shared" si="132"/>
        <v>134,268245197078%</v>
      </c>
      <c r="G74" s="19">
        <v>361208.72</v>
      </c>
      <c r="H74" s="20" t="str">
        <f t="shared" si="133"/>
        <v>26,27675851106%</v>
      </c>
      <c r="I74" s="19"/>
      <c r="J74" s="20" t="str">
        <f t="shared" si="134"/>
        <v/>
      </c>
      <c r="K74" s="19"/>
      <c r="L74" s="20" t="str">
        <f t="shared" si="135"/>
        <v/>
      </c>
      <c r="M74" s="19"/>
      <c r="N74" s="24" t="str">
        <f t="shared" si="136"/>
        <v/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</row>
    <row r="75" spans="1:1012" x14ac:dyDescent="0.2">
      <c r="A75" s="17" t="s">
        <v>48</v>
      </c>
      <c r="B75" s="18">
        <f t="shared" si="130"/>
        <v>252553.81894094389</v>
      </c>
      <c r="C75" s="19">
        <v>70867.19</v>
      </c>
      <c r="D75" s="20" t="str">
        <f t="shared" si="131"/>
        <v>19,3939644101679%</v>
      </c>
      <c r="E75" s="19">
        <v>83091.41</v>
      </c>
      <c r="F75" s="20" t="str">
        <f t="shared" si="132"/>
        <v>22,7393219391184%</v>
      </c>
      <c r="G75" s="19">
        <v>46326.53</v>
      </c>
      <c r="H75" s="20" t="str">
        <f t="shared" si="133"/>
        <v>3,37010424738743%</v>
      </c>
      <c r="I75" s="19"/>
      <c r="J75" s="20" t="str">
        <f t="shared" si="134"/>
        <v/>
      </c>
      <c r="K75" s="19"/>
      <c r="L75" s="20" t="str">
        <f t="shared" si="135"/>
        <v/>
      </c>
      <c r="M75" s="19"/>
      <c r="N75" s="24" t="str">
        <f t="shared" si="136"/>
        <v/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</row>
    <row r="76" spans="1:1012" x14ac:dyDescent="0.2">
      <c r="A76" s="17" t="s">
        <v>49</v>
      </c>
      <c r="B76" s="18">
        <f t="shared" si="130"/>
        <v>93410.262888566067</v>
      </c>
      <c r="C76" s="19">
        <v>0</v>
      </c>
      <c r="D76" s="20" t="str">
        <f t="shared" si="131"/>
        <v>0%</v>
      </c>
      <c r="E76" s="19">
        <v>0</v>
      </c>
      <c r="F76" s="20" t="str">
        <f t="shared" si="132"/>
        <v>0%</v>
      </c>
      <c r="G76" s="19"/>
      <c r="H76" s="20" t="str">
        <f t="shared" si="133"/>
        <v/>
      </c>
      <c r="I76" s="19"/>
      <c r="J76" s="20" t="str">
        <f t="shared" si="134"/>
        <v/>
      </c>
      <c r="K76" s="19"/>
      <c r="L76" s="20" t="str">
        <f t="shared" si="135"/>
        <v/>
      </c>
      <c r="M76" s="19"/>
      <c r="N76" s="24" t="str">
        <f t="shared" si="136"/>
        <v/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</row>
    <row r="77" spans="1:1012" x14ac:dyDescent="0.2">
      <c r="A77" s="17" t="s">
        <v>50</v>
      </c>
      <c r="B77" s="18">
        <f t="shared" si="130"/>
        <v>14545231.061071707</v>
      </c>
      <c r="C77" s="19">
        <v>1178334.3900000001</v>
      </c>
      <c r="D77" s="20" t="str">
        <f t="shared" si="131"/>
        <v>322,470458091212%</v>
      </c>
      <c r="E77" s="19">
        <v>1256946.6899999997</v>
      </c>
      <c r="F77" s="20" t="str">
        <f t="shared" si="132"/>
        <v>343,983998396696%</v>
      </c>
      <c r="G77" s="19">
        <v>1430756.84</v>
      </c>
      <c r="H77" s="20" t="str">
        <f t="shared" si="133"/>
        <v>104,082902463504%</v>
      </c>
      <c r="I77" s="19"/>
      <c r="J77" s="20" t="str">
        <f t="shared" si="134"/>
        <v/>
      </c>
      <c r="K77" s="19"/>
      <c r="L77" s="20" t="str">
        <f t="shared" si="135"/>
        <v/>
      </c>
      <c r="M77" s="19"/>
      <c r="N77" s="24" t="str">
        <f t="shared" si="136"/>
        <v/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</row>
    <row r="78" spans="1:1012" x14ac:dyDescent="0.2">
      <c r="A78" s="17" t="s">
        <v>51</v>
      </c>
      <c r="B78" s="18">
        <f t="shared" si="130"/>
        <v>296841.43606006703</v>
      </c>
      <c r="C78" s="19">
        <v>25055.58</v>
      </c>
      <c r="D78" s="20" t="str">
        <f t="shared" si="131"/>
        <v>6,85686883868424%</v>
      </c>
      <c r="E78" s="19">
        <v>39570</v>
      </c>
      <c r="F78" s="20" t="str">
        <f t="shared" si="132"/>
        <v>10,8289770161671%</v>
      </c>
      <c r="G78" s="19">
        <v>42495.28</v>
      </c>
      <c r="H78" s="20" t="str">
        <f t="shared" si="133"/>
        <v>3,09139328203338%</v>
      </c>
      <c r="I78" s="19"/>
      <c r="J78" s="20" t="str">
        <f t="shared" si="134"/>
        <v/>
      </c>
      <c r="K78" s="19"/>
      <c r="L78" s="20" t="str">
        <f t="shared" si="135"/>
        <v/>
      </c>
      <c r="M78" s="19"/>
      <c r="N78" s="24" t="str">
        <f t="shared" si="136"/>
        <v/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</row>
    <row r="79" spans="1:1012" x14ac:dyDescent="0.2">
      <c r="A79" s="17" t="s">
        <v>52</v>
      </c>
      <c r="B79" s="18">
        <f t="shared" si="130"/>
        <v>782080.14917101793</v>
      </c>
      <c r="C79" s="19">
        <f>39476.85+2305.41</f>
        <v>41782.259999999995</v>
      </c>
      <c r="D79" s="20" t="str">
        <f t="shared" si="131"/>
        <v>11,4343981102734%</v>
      </c>
      <c r="E79" s="19">
        <f>44285.04+3587.17</f>
        <v>47872.21</v>
      </c>
      <c r="F79" s="20" t="str">
        <f t="shared" si="132"/>
        <v>13,1010124286865%</v>
      </c>
      <c r="G79" s="19">
        <f>81698.15+3448.42</f>
        <v>85146.569999999992</v>
      </c>
      <c r="H79" s="20" t="str">
        <f t="shared" si="133"/>
        <v>6,1941357836961%</v>
      </c>
      <c r="I79" s="19"/>
      <c r="J79" s="20" t="str">
        <f t="shared" si="134"/>
        <v/>
      </c>
      <c r="K79" s="19"/>
      <c r="L79" s="20" t="str">
        <f t="shared" si="135"/>
        <v/>
      </c>
      <c r="M79" s="19"/>
      <c r="N79" s="24" t="str">
        <f t="shared" si="136"/>
        <v/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</row>
    <row r="80" spans="1:1012" x14ac:dyDescent="0.2">
      <c r="A80" s="17" t="s">
        <v>53</v>
      </c>
      <c r="B80" s="18">
        <f t="shared" si="130"/>
        <v>0</v>
      </c>
      <c r="C80" s="19">
        <v>0</v>
      </c>
      <c r="D80" s="20" t="str">
        <f t="shared" si="131"/>
        <v>0%</v>
      </c>
      <c r="E80" s="19">
        <v>3674.37</v>
      </c>
      <c r="F80" s="20" t="str">
        <f t="shared" si="132"/>
        <v>1,00555138435415%</v>
      </c>
      <c r="G80" s="19">
        <v>2716.15</v>
      </c>
      <c r="H80" s="20" t="str">
        <f t="shared" si="133"/>
        <v>0,197591070419938%</v>
      </c>
      <c r="I80" s="19"/>
      <c r="J80" s="20" t="str">
        <f t="shared" si="134"/>
        <v/>
      </c>
      <c r="K80" s="19"/>
      <c r="L80" s="20" t="str">
        <f t="shared" si="135"/>
        <v/>
      </c>
      <c r="M80" s="19"/>
      <c r="N80" s="24" t="str">
        <f t="shared" si="136"/>
        <v/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</row>
    <row r="81" spans="1:1012" x14ac:dyDescent="0.2">
      <c r="A81" s="32"/>
      <c r="B81" s="14"/>
      <c r="C81" s="33"/>
      <c r="D81" s="16"/>
      <c r="E81" s="15"/>
      <c r="F81" s="16"/>
      <c r="G81" s="15"/>
      <c r="H81" s="16"/>
      <c r="I81" s="15"/>
      <c r="J81" s="16"/>
      <c r="K81" s="15"/>
      <c r="L81" s="16"/>
      <c r="M81" s="15"/>
      <c r="N81" s="30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</row>
    <row r="82" spans="1:1012" x14ac:dyDescent="0.2">
      <c r="A82" s="12" t="s">
        <v>11</v>
      </c>
      <c r="B82" s="11" t="s">
        <v>10</v>
      </c>
      <c r="C82" s="10" t="s">
        <v>9</v>
      </c>
      <c r="D82" s="9" t="s">
        <v>3</v>
      </c>
      <c r="E82" s="8" t="s">
        <v>8</v>
      </c>
      <c r="F82" s="7" t="s">
        <v>3</v>
      </c>
      <c r="G82" s="10" t="s">
        <v>7</v>
      </c>
      <c r="H82" s="9" t="s">
        <v>3</v>
      </c>
      <c r="I82" s="8" t="s">
        <v>6</v>
      </c>
      <c r="J82" s="7" t="s">
        <v>3</v>
      </c>
      <c r="K82" s="10" t="s">
        <v>5</v>
      </c>
      <c r="L82" s="9" t="s">
        <v>3</v>
      </c>
      <c r="M82" s="8" t="s">
        <v>4</v>
      </c>
      <c r="N82" s="7" t="s">
        <v>3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</row>
  </sheetData>
  <mergeCells count="7">
    <mergeCell ref="A58:N58"/>
    <mergeCell ref="A11:N11"/>
    <mergeCell ref="A5:G5"/>
    <mergeCell ref="A6:G6"/>
    <mergeCell ref="A7:G7"/>
    <mergeCell ref="A8:G8"/>
    <mergeCell ref="A9:G9"/>
  </mergeCells>
  <phoneticPr fontId="3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3.5.2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Momonuki</dc:creator>
  <dc:description/>
  <cp:lastModifiedBy>Leonardo Colombo</cp:lastModifiedBy>
  <cp:revision>0</cp:revision>
  <dcterms:created xsi:type="dcterms:W3CDTF">2021-01-07T13:18:34Z</dcterms:created>
  <dcterms:modified xsi:type="dcterms:W3CDTF">2021-05-16T18:55:55Z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