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Dezembro\"/>
    </mc:Choice>
  </mc:AlternateContent>
  <bookViews>
    <workbookView xWindow="0" yWindow="0" windowWidth="23040" windowHeight="9264" tabRatio="500"/>
  </bookViews>
  <sheets>
    <sheet name="122022" sheetId="3" r:id="rId1"/>
  </sheets>
  <definedNames>
    <definedName name="_xlnm.Print_Area" localSheetId="0">'122022'!$A$1:$B$99</definedName>
  </definedNames>
  <calcPr calcId="152511"/>
</workbook>
</file>

<file path=xl/calcChain.xml><?xml version="1.0" encoding="utf-8"?>
<calcChain xmlns="http://schemas.openxmlformats.org/spreadsheetml/2006/main">
  <c r="B85" i="3" l="1"/>
  <c r="B80" i="3" l="1"/>
  <c r="B53" i="3"/>
  <c r="B56" i="3"/>
  <c r="B57" i="3"/>
  <c r="B66" i="3"/>
  <c r="B52" i="3"/>
  <c r="B45" i="3"/>
  <c r="B41" i="3"/>
  <c r="B35" i="3"/>
  <c r="B32" i="3"/>
  <c r="B79" i="3"/>
  <c r="B78" i="3"/>
  <c r="B61" i="3" l="1"/>
  <c r="B29" i="3" l="1"/>
  <c r="B86" i="3" l="1"/>
  <c r="B74" i="3" l="1"/>
  <c r="B68" i="3"/>
  <c r="B47" i="3"/>
  <c r="B48" i="3" s="1"/>
  <c r="B36" i="3"/>
  <c r="B69" i="3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<sst xmlns="http://schemas.openxmlformats.org/spreadsheetml/2006/main" count="74" uniqueCount="74">
  <si>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</si>
  <si>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</si>
  <si>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</si>
  <si>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</si>
  <si>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</si>
  <si>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</si>
  <si>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</si>
  <si>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</si>
  <si>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</si>
  <si>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</si>
  <si>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</si>
  <si>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</si>
  <si>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</si>
  <si>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</si>
  <si>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</si>
  <si>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</si>
  <si>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</si>
  <si>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</si>
  <si>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</si>
  <si>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</si>
  <si>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</si>
  <si>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</si>
  <si>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</si>
  <si>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</si>
  <si>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</si>
  <si>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</si>
  <si>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</si>
  <si>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</si>
  <si>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</si>
  <si>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</si>
  <si>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</si>
  <si>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</si>
  <si>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</si>
  <si>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</si>
  <si>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</si>
  <si>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2.2 Repasse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</si>
  <si>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</si>
  <si>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</si>
  <si>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</si>
  <si>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</si>
  <si>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</si>
  <si>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</si>
  <si>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</si>
  <si>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</si>
  <si>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</si>
  <si>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</si>
  <si>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5.1.8 Outros - REEMBOLSOS DE DESPESAS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</si>
  <si>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</si>
  <si>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</si>
  <si>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2.5 Outras entradas - DOAÇÕES/REEMBOLSOS DE DESPESAS/ESTORNOS BANCÁRIOS</t>
  </si>
  <si>
    <t>8.3 Glosa - Fatura Enel</t>
  </si>
  <si>
    <t>CNPJ: 21.236.845/0001-50</t>
  </si>
  <si>
    <t>NOME DA ORGANIZAÇÃO SOCIAL/CONTRATADA: INSTITUTO BRASILEIRO DE GESTÃO COMPARTILHADA - IBGC</t>
  </si>
  <si>
    <t>Fonte: Extratos bancários e Relatorio SIPEF</t>
  </si>
  <si>
    <t>2.3 Rendimento sobre Aplicação Financeiras</t>
  </si>
  <si>
    <t>3.2 Resgate Aplicação - INVESTIMENTO</t>
  </si>
  <si>
    <t xml:space="preserve">4.2 Aplicação Financeira - INVESTIMENTO </t>
  </si>
  <si>
    <t xml:space="preserve">TOTAL APLICAÇÃO FINANCEIRA - CUSTEIO </t>
  </si>
  <si>
    <t>TOTAL APLICAÇÃO FINANCEIRA - INVESTIMENTO</t>
  </si>
  <si>
    <t>CNPJ: 02.529.964/0001-57</t>
  </si>
  <si>
    <t>Assinatura do Responsável pela Área Financeira:</t>
  </si>
  <si>
    <t>Assinatura do Contador:</t>
  </si>
  <si>
    <t>5.1.8 Outros - SERVIÇOS PÚBLICOS</t>
  </si>
  <si>
    <t>CONTRATO DE GESTÃO/ADITIVO Nº:  43/2022 SES/GO</t>
  </si>
  <si>
    <t>NOME DA UNIDADE GERIDA: HOSPITAL ESTADUAL SÃO LUÍS DE MONTES BELOS DR. GERALDO LANDÓ</t>
  </si>
  <si>
    <t>VIGÊNCIA DO CONTRATO DE GESTÃO:   INICIO: 13/06/2022   E    TÉRMINO  12/06/2026</t>
  </si>
  <si>
    <t>2.1 Repasse - CUSTEIO CEF 4292-8 / ITAU 99265-9</t>
  </si>
  <si>
    <t>3.1 Resgate Aplicação - CUSTEIO CEF 4292-8 / ITAU 99265-9</t>
  </si>
  <si>
    <t>4.1 Aplicação Financeira - CUSTEIO 4292-8 / ITAU 99265-9</t>
  </si>
  <si>
    <t>Competência: 12/2022</t>
  </si>
  <si>
    <t>7.SALDO BANCÁRIO FINAL EM 31/12/2022</t>
  </si>
  <si>
    <r>
      <t>9.Nota Explicativa:</t>
    </r>
    <r>
      <rPr>
        <b/>
        <sz val="11"/>
        <color rgb="FF000000"/>
        <rFont val="Calibri"/>
        <family val="2"/>
      </rPr>
      <t/>
    </r>
  </si>
  <si>
    <t>Goiânia, 31 de dezembro de 2022</t>
  </si>
  <si>
    <t>CNPJ: 21.236.845/0008-27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</si>
</sst>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9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4" fillId="0" borderId="0" xfId="0" applyNumberFormat="1" applyFont="1" applyFill="1"/>
    <xf numFmtId="4" fontId="0" fillId="0" borderId="0" xfId="0" applyNumberFormat="1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/>
    <xf numFmtId="0" fontId="6" fillId="3" borderId="1" xfId="0" applyFont="1" applyFill="1" applyBorder="1"/>
    <xf numFmtId="0" fontId="7" fillId="3" borderId="1" xfId="0" applyFont="1" applyFill="1" applyBorder="1"/>
    <xf numFmtId="4" fontId="6" fillId="0" borderId="1" xfId="1" applyNumberFormat="1" applyFont="1" applyBorder="1" applyAlignment="1" applyProtection="1">
      <alignment vertical="center"/>
    </xf>
    <xf numFmtId="4" fontId="7" fillId="3" borderId="1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9" fillId="4" borderId="1" xfId="0" applyFont="1" applyFill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horizontal="left" vertical="center"/>
    </xf>
    <xf numFmtId="4" fontId="9" fillId="0" borderId="1" xfId="1" applyNumberFormat="1" applyFont="1" applyBorder="1" applyAlignment="1" applyProtection="1">
      <alignment vertical="center"/>
    </xf>
    <xf numFmtId="4" fontId="6" fillId="0" borderId="1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7" fillId="5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/>
    </xf>
    <xf numFmtId="4" fontId="6" fillId="4" borderId="1" xfId="1" applyNumberFormat="1" applyFont="1" applyFill="1" applyBorder="1" applyAlignment="1" applyProtection="1">
      <alignment vertical="center"/>
    </xf>
    <xf numFmtId="4" fontId="6" fillId="6" borderId="1" xfId="0" applyNumberFormat="1" applyFont="1" applyFill="1" applyBorder="1" applyAlignment="1">
      <alignment vertical="center" shrinkToFit="1"/>
    </xf>
    <xf numFmtId="4" fontId="9" fillId="6" borderId="1" xfId="1" applyNumberFormat="1" applyFont="1" applyFill="1" applyBorder="1" applyAlignment="1" applyProtection="1">
      <alignment vertical="center"/>
    </xf>
    <xf numFmtId="4" fontId="6" fillId="6" borderId="0" xfId="0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0" fontId="6" fillId="6" borderId="4" xfId="0" applyFont="1" applyFill="1" applyBorder="1"/>
    <xf numFmtId="0" fontId="12" fillId="0" borderId="0" xfId="0" applyFont="1" applyAlignment="1">
      <alignment vertical="top" wrapText="1"/>
    </xf>
    <xf numFmtId="4" fontId="9" fillId="0" borderId="0" xfId="1" applyNumberFormat="1" applyFont="1" applyBorder="1" applyAlignment="1" applyProtection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9" fillId="0" borderId="0" xfId="0" applyFont="1"/>
    <xf numFmtId="4" fontId="9" fillId="5" borderId="1" xfId="1" applyNumberFormat="1" applyFont="1" applyFill="1" applyBorder="1" applyAlignment="1" applyProtection="1">
      <alignment vertical="center" wrapText="1"/>
    </xf>
    <xf numFmtId="4" fontId="6" fillId="0" borderId="1" xfId="1" applyNumberFormat="1" applyFont="1" applyBorder="1" applyAlignment="1" applyProtection="1">
      <alignment vertical="center" wrapText="1"/>
    </xf>
    <xf numFmtId="4" fontId="0" fillId="0" borderId="0" xfId="0" applyNumberFormat="1" applyFont="1" applyFill="1" applyAlignment="1">
      <alignment horizontal="right"/>
    </xf>
    <xf numFmtId="4" fontId="6" fillId="0" borderId="1" xfId="1" applyNumberFormat="1" applyFont="1" applyFill="1" applyBorder="1" applyAlignment="1" applyProtection="1">
      <alignment vertical="center"/>
    </xf>
    <xf numFmtId="4" fontId="6" fillId="3" borderId="1" xfId="0" applyNumberFormat="1" applyFont="1" applyFill="1" applyBorder="1" applyAlignment="1"/>
    <xf numFmtId="4" fontId="9" fillId="4" borderId="1" xfId="0" applyNumberFormat="1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top"/>
    </xf>
    <xf numFmtId="4" fontId="0" fillId="0" borderId="0" xfId="0" applyNumberFormat="1" applyFont="1"/>
    <xf numFmtId="4" fontId="9" fillId="0" borderId="0" xfId="0" applyNumberFormat="1" applyFont="1" applyAlignment="1">
      <alignment horizontal="right"/>
    </xf>
    <xf numFmtId="0" fontId="6" fillId="0" borderId="1" xfId="0" applyFont="1" applyFill="1" applyBorder="1" applyAlignment="1"/>
    <xf numFmtId="4" fontId="6" fillId="0" borderId="1" xfId="0" applyNumberFormat="1" applyFont="1" applyFill="1" applyBorder="1" applyAlignment="1"/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69849</xdr:colOff>
      <xdr:row>0</xdr:row>
      <xdr:rowOff>0</xdr:rowOff>
    </xdr:from>
    <xdr:to>
      <xdr:col>0</xdr:col>
      <xdr:colOff>5076825</xdr:colOff>
      <xdr:row>2</xdr:row>
      <xdr:rowOff>9525</xdr:rowOff>
    </xdr:to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9849" y="0"/>
          <a:ext cx="5006976" cy="139065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6519333</xdr:colOff>
      <xdr:row>91</xdr:row>
      <xdr:rowOff>6512</xdr:rowOff>
    </xdr:from>
    <xdr:to>
      <xdr:col>1</xdr:col>
      <xdr:colOff>2771775</xdr:colOff>
      <xdr:row>94</xdr:row>
      <xdr:rowOff>104205</xdr:rowOff>
    </xdr:to>
    <xdr:sp macro="" textlink="">
      <xdr:nvSpPr>
        <xdr:cNvPr id="3" name="CaixaDeTexto 2"/>
        <xdr:cNvSpPr txBox="1"/>
      </xdr:nvSpPr>
      <xdr:spPr>
        <a:xfrm>
          <a:off x="6519333" y="19685162"/>
          <a:ext cx="3281892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91</xdr:row>
      <xdr:rowOff>9117</xdr:rowOff>
    </xdr:from>
    <xdr:to>
      <xdr:col>0</xdr:col>
      <xdr:colOff>6163735</xdr:colOff>
      <xdr:row>94</xdr:row>
      <xdr:rowOff>106810</xdr:rowOff>
    </xdr:to>
    <xdr:sp macro="" textlink="">
      <xdr:nvSpPr>
        <xdr:cNvPr id="4" name="CaixaDeTexto 3"/>
        <xdr:cNvSpPr txBox="1"/>
      </xdr:nvSpPr>
      <xdr:spPr>
        <a:xfrm>
          <a:off x="3167838" y="19341057"/>
          <a:ext cx="299589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96</xdr:row>
      <xdr:rowOff>13026</xdr:rowOff>
    </xdr:from>
    <xdr:to>
      <xdr:col>0</xdr:col>
      <xdr:colOff>6180667</xdr:colOff>
      <xdr:row>99</xdr:row>
      <xdr:rowOff>65128</xdr:rowOff>
    </xdr:to>
    <xdr:sp macro="" textlink="">
      <xdr:nvSpPr>
        <xdr:cNvPr id="5" name="CaixaDeTexto 4"/>
        <xdr:cNvSpPr txBox="1"/>
      </xdr:nvSpPr>
      <xdr:spPr>
        <a:xfrm>
          <a:off x="3184770" y="20259366"/>
          <a:ext cx="2995897" cy="646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LUCIO ANTONIO PEREIRA DE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013331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9"/>
  <sheetViews>
    <sheetView showGridLines="0" tabSelected="1" zoomScaleNormal="100" zoomScaleSheetLayoutView="70" zoomScalePageLayoutView="70" workbookViewId="0">
      <selection activeCell="B99" sqref="A1:B99"/>
    </sheetView>
  </sheetViews>
  <sheetFormatPr defaultColWidth="41.6640625" defaultRowHeight="14.4" x14ac:dyDescent="0.3"/>
  <cols>
    <col min="1" max="1" width="112.33203125" style="1" customWidth="1"/>
    <col min="2" max="2" width="43.44140625" style="76" customWidth="1"/>
    <col min="3" max="3" width="19.33203125" style="1" customWidth="1"/>
    <col min="4" max="4" width="41.6640625" style="2" customWidth="1"/>
    <col min="5" max="1024" width="41.6640625" style="1"/>
  </cols>
  <sheetData>
    <row r="1" spans="1:3" ht="99.9" customHeight="1" x14ac:dyDescent="0.3">
      <c r="A1" s="85"/>
      <c r="B1" s="85"/>
    </row>
    <row r="2" spans="1:3" s="1" customFormat="1" ht="9" customHeight="1" x14ac:dyDescent="0.3">
      <c r="A2" s="86" t="s">
        <v>0</v>
      </c>
      <c r="B2" s="86"/>
      <c r="C2" s="2"/>
    </row>
    <row r="3" spans="1:3" s="1" customFormat="1" ht="9" customHeight="1" x14ac:dyDescent="0.3">
      <c r="A3" s="86"/>
      <c r="B3" s="86"/>
      <c r="C3" s="2"/>
    </row>
    <row r="4" spans="1:3" s="1" customFormat="1" ht="9" customHeight="1" x14ac:dyDescent="0.3">
      <c r="A4" s="86"/>
      <c r="B4" s="86"/>
      <c r="C4" s="2"/>
    </row>
    <row r="5" spans="1:3" s="1" customFormat="1" ht="9" customHeight="1" x14ac:dyDescent="0.3">
      <c r="A5" s="86"/>
      <c r="B5" s="86"/>
      <c r="C5" s="2"/>
    </row>
    <row r="6" spans="1:3" s="1" customFormat="1" ht="9" customHeight="1" x14ac:dyDescent="0.3">
      <c r="A6" s="86"/>
      <c r="B6" s="86"/>
      <c r="C6" s="2"/>
    </row>
    <row r="7" spans="1:3" s="1" customFormat="1" ht="9" customHeight="1" x14ac:dyDescent="0.3">
      <c r="A7" s="86"/>
      <c r="B7" s="86"/>
      <c r="C7" s="3"/>
    </row>
    <row r="8" spans="1:3" s="1" customFormat="1" ht="23.25" customHeight="1" x14ac:dyDescent="0.3">
      <c r="A8" s="87" t="s">
        <v>1</v>
      </c>
      <c r="B8" s="87"/>
      <c r="C8" s="3"/>
    </row>
    <row r="9" spans="1:3" s="1" customFormat="1" ht="23.25" customHeight="1" x14ac:dyDescent="0.3">
      <c r="A9" s="87"/>
      <c r="B9" s="87"/>
      <c r="C9" s="3"/>
    </row>
    <row r="10" spans="1:3" s="1" customFormat="1" ht="15.9" customHeight="1" x14ac:dyDescent="0.3">
      <c r="A10" s="22" t="s">
        <v>34</v>
      </c>
      <c r="B10" s="53"/>
      <c r="C10" s="2"/>
    </row>
    <row r="11" spans="1:3" s="1" customFormat="1" ht="15.9" customHeight="1" x14ac:dyDescent="0.3">
      <c r="A11" s="22" t="s">
        <v>59</v>
      </c>
      <c r="B11" s="23"/>
      <c r="C11" s="2"/>
    </row>
    <row r="12" spans="1:3" s="1" customFormat="1" ht="15.9" customHeight="1" x14ac:dyDescent="0.3">
      <c r="A12" s="24" t="s">
        <v>52</v>
      </c>
      <c r="B12" s="71"/>
      <c r="C12" s="4"/>
    </row>
    <row r="13" spans="1:3" s="1" customFormat="1" ht="15.9" customHeight="1" x14ac:dyDescent="0.3">
      <c r="A13" s="25" t="s">
        <v>51</v>
      </c>
      <c r="B13" s="23"/>
      <c r="C13" s="2"/>
    </row>
    <row r="14" spans="1:3" s="1" customFormat="1" ht="15.9" customHeight="1" x14ac:dyDescent="0.3">
      <c r="A14" s="78" t="s">
        <v>64</v>
      </c>
      <c r="B14" s="79"/>
      <c r="C14" s="5"/>
    </row>
    <row r="15" spans="1:3" s="1" customFormat="1" ht="15.9" customHeight="1" x14ac:dyDescent="0.3">
      <c r="A15" s="80" t="s">
        <v>73</v>
      </c>
      <c r="B15" s="81"/>
      <c r="C15" s="2"/>
    </row>
    <row r="16" spans="1:3" s="1" customFormat="1" ht="15.9" customHeight="1" x14ac:dyDescent="0.3">
      <c r="A16" s="78" t="s">
        <v>63</v>
      </c>
      <c r="B16" s="79"/>
      <c r="C16" s="4"/>
    </row>
    <row r="17" spans="1:3" s="1" customFormat="1" ht="15.9" customHeight="1" x14ac:dyDescent="0.3">
      <c r="A17" s="78" t="s">
        <v>65</v>
      </c>
      <c r="B17" s="79"/>
      <c r="C17" s="5"/>
    </row>
    <row r="18" spans="1:3" s="1" customFormat="1" ht="15.9" customHeight="1" x14ac:dyDescent="0.3">
      <c r="A18" s="80"/>
      <c r="B18" s="81"/>
      <c r="C18" s="5"/>
    </row>
    <row r="19" spans="1:3" s="7" customFormat="1" ht="15.9" customHeight="1" x14ac:dyDescent="0.3">
      <c r="A19" s="82" t="s">
        <v>44</v>
      </c>
      <c r="B19" s="70">
        <v>3688301.27</v>
      </c>
      <c r="C19" s="6"/>
    </row>
    <row r="20" spans="1:3" s="7" customFormat="1" ht="15.9" customHeight="1" x14ac:dyDescent="0.3">
      <c r="A20" s="26" t="s">
        <v>45</v>
      </c>
      <c r="B20" s="27">
        <v>0</v>
      </c>
      <c r="C20" s="6"/>
    </row>
    <row r="21" spans="1:3" s="7" customFormat="1" ht="15.9" customHeight="1" x14ac:dyDescent="0.3">
      <c r="A21" s="26"/>
      <c r="B21" s="28"/>
      <c r="C21" s="6"/>
    </row>
    <row r="22" spans="1:3" s="1" customFormat="1" ht="21.9" customHeight="1" x14ac:dyDescent="0.3">
      <c r="A22" s="88" t="s">
        <v>2</v>
      </c>
      <c r="B22" s="88"/>
      <c r="C22" s="4"/>
    </row>
    <row r="23" spans="1:3" s="1" customFormat="1" ht="14.1" customHeight="1" x14ac:dyDescent="0.3">
      <c r="A23" s="29"/>
      <c r="B23" s="89" t="s">
        <v>43</v>
      </c>
      <c r="C23" s="4"/>
    </row>
    <row r="24" spans="1:3" s="1" customFormat="1" ht="15.9" customHeight="1" x14ac:dyDescent="0.3">
      <c r="A24" s="30" t="s">
        <v>69</v>
      </c>
      <c r="B24" s="89"/>
      <c r="C24" s="8"/>
    </row>
    <row r="25" spans="1:3" s="1" customFormat="1" ht="15.9" customHeight="1" x14ac:dyDescent="0.3">
      <c r="A25" s="31" t="s">
        <v>3</v>
      </c>
      <c r="B25" s="32"/>
      <c r="C25" s="9"/>
    </row>
    <row r="26" spans="1:3" s="1" customFormat="1" ht="15.9" customHeight="1" x14ac:dyDescent="0.3">
      <c r="A26" s="33" t="s">
        <v>4</v>
      </c>
      <c r="B26" s="70">
        <v>0</v>
      </c>
      <c r="C26" s="10"/>
    </row>
    <row r="27" spans="1:3" s="1" customFormat="1" ht="15.9" customHeight="1" x14ac:dyDescent="0.3">
      <c r="A27" s="33" t="s">
        <v>38</v>
      </c>
      <c r="B27" s="70">
        <v>20</v>
      </c>
      <c r="C27" s="10"/>
    </row>
    <row r="28" spans="1:3" s="1" customFormat="1" ht="15.9" customHeight="1" x14ac:dyDescent="0.3">
      <c r="A28" s="33" t="s">
        <v>39</v>
      </c>
      <c r="B28" s="70">
        <v>645106.56999999995</v>
      </c>
      <c r="C28" s="10"/>
    </row>
    <row r="29" spans="1:3" s="1" customFormat="1" ht="15.9" customHeight="1" x14ac:dyDescent="0.3">
      <c r="A29" s="35" t="s">
        <v>26</v>
      </c>
      <c r="B29" s="36">
        <f>B27+B28+B26</f>
        <v>645126.56999999995</v>
      </c>
      <c r="C29" s="10"/>
    </row>
    <row r="30" spans="1:3" s="1" customFormat="1" ht="15.9" customHeight="1" x14ac:dyDescent="0.3">
      <c r="A30" s="37"/>
      <c r="B30" s="27"/>
      <c r="C30" s="10"/>
    </row>
    <row r="31" spans="1:3" s="1" customFormat="1" ht="15.9" customHeight="1" x14ac:dyDescent="0.3">
      <c r="A31" s="31" t="s">
        <v>5</v>
      </c>
      <c r="B31" s="72"/>
      <c r="C31" s="8"/>
    </row>
    <row r="32" spans="1:3" s="1" customFormat="1" ht="15.9" customHeight="1" x14ac:dyDescent="0.3">
      <c r="A32" s="38" t="s">
        <v>66</v>
      </c>
      <c r="B32" s="68">
        <f>211077.93+950969.98+1731201.25+3588301.27</f>
        <v>6481550.4299999997</v>
      </c>
      <c r="C32" s="11"/>
    </row>
    <row r="33" spans="1:3" s="12" customFormat="1" ht="15.9" customHeight="1" x14ac:dyDescent="0.3">
      <c r="A33" s="38" t="s">
        <v>35</v>
      </c>
      <c r="B33" s="27">
        <v>219440</v>
      </c>
      <c r="C33" s="11"/>
    </row>
    <row r="34" spans="1:3" s="12" customFormat="1" ht="15.9" customHeight="1" x14ac:dyDescent="0.3">
      <c r="A34" s="22" t="s">
        <v>54</v>
      </c>
      <c r="B34" s="27">
        <v>21139.81</v>
      </c>
      <c r="C34" s="11"/>
    </row>
    <row r="35" spans="1:3" s="12" customFormat="1" ht="15.9" customHeight="1" x14ac:dyDescent="0.3">
      <c r="A35" s="22" t="s">
        <v>49</v>
      </c>
      <c r="B35" s="27">
        <f>547.21+269.72</f>
        <v>816.93000000000006</v>
      </c>
      <c r="C35" s="11"/>
    </row>
    <row r="36" spans="1:3" s="12" customFormat="1" ht="15.9" customHeight="1" x14ac:dyDescent="0.3">
      <c r="A36" s="39" t="s">
        <v>27</v>
      </c>
      <c r="B36" s="36">
        <f>SUM(B32:B35)</f>
        <v>6722947.169999999</v>
      </c>
      <c r="C36" s="13"/>
    </row>
    <row r="37" spans="1:3" s="12" customFormat="1" ht="15.9" customHeight="1" x14ac:dyDescent="0.3">
      <c r="A37" s="40"/>
      <c r="B37" s="41"/>
      <c r="C37" s="13"/>
    </row>
    <row r="38" spans="1:3" s="12" customFormat="1" ht="15.9" customHeight="1" x14ac:dyDescent="0.3">
      <c r="A38" s="42" t="s">
        <v>6</v>
      </c>
      <c r="B38" s="43"/>
      <c r="C38" s="13"/>
    </row>
    <row r="39" spans="1:3" s="12" customFormat="1" ht="15.9" customHeight="1" x14ac:dyDescent="0.3">
      <c r="A39" s="38" t="s">
        <v>67</v>
      </c>
      <c r="B39" s="27">
        <v>9222057</v>
      </c>
      <c r="C39" s="13"/>
    </row>
    <row r="40" spans="1:3" s="12" customFormat="1" ht="15.9" customHeight="1" x14ac:dyDescent="0.3">
      <c r="A40" s="38" t="s">
        <v>55</v>
      </c>
      <c r="B40" s="27">
        <v>0</v>
      </c>
      <c r="C40" s="13"/>
    </row>
    <row r="41" spans="1:3" s="12" customFormat="1" ht="15.9" customHeight="1" x14ac:dyDescent="0.3">
      <c r="A41" s="39" t="s">
        <v>28</v>
      </c>
      <c r="B41" s="36">
        <f>SUM(B39:B40)</f>
        <v>9222057</v>
      </c>
      <c r="C41" s="13"/>
    </row>
    <row r="42" spans="1:3" s="15" customFormat="1" ht="15.9" customHeight="1" x14ac:dyDescent="0.3">
      <c r="A42" s="44"/>
      <c r="B42" s="45"/>
      <c r="C42" s="14"/>
    </row>
    <row r="43" spans="1:3" s="12" customFormat="1" ht="15.9" customHeight="1" x14ac:dyDescent="0.3">
      <c r="A43" s="46" t="s">
        <v>7</v>
      </c>
      <c r="B43" s="47"/>
      <c r="C43" s="16"/>
    </row>
    <row r="44" spans="1:3" s="12" customFormat="1" ht="15.9" customHeight="1" x14ac:dyDescent="0.3">
      <c r="A44" s="48" t="s">
        <v>68</v>
      </c>
      <c r="B44" s="27">
        <v>9426673.4800000004</v>
      </c>
      <c r="C44" s="16"/>
    </row>
    <row r="45" spans="1:3" s="12" customFormat="1" ht="15.9" customHeight="1" x14ac:dyDescent="0.3">
      <c r="A45" s="44" t="s">
        <v>57</v>
      </c>
      <c r="B45" s="36">
        <f>B44</f>
        <v>9426673.4800000004</v>
      </c>
      <c r="C45" s="16"/>
    </row>
    <row r="46" spans="1:3" s="12" customFormat="1" ht="15.9" customHeight="1" x14ac:dyDescent="0.3">
      <c r="A46" s="48" t="s">
        <v>56</v>
      </c>
      <c r="B46" s="27">
        <v>83857</v>
      </c>
      <c r="C46" s="16"/>
    </row>
    <row r="47" spans="1:3" s="12" customFormat="1" ht="15.9" customHeight="1" x14ac:dyDescent="0.3">
      <c r="A47" s="44" t="s">
        <v>58</v>
      </c>
      <c r="B47" s="36">
        <f>B46</f>
        <v>83857</v>
      </c>
      <c r="C47" s="16"/>
    </row>
    <row r="48" spans="1:3" s="12" customFormat="1" ht="15.9" customHeight="1" x14ac:dyDescent="0.3">
      <c r="A48" s="42" t="s">
        <v>29</v>
      </c>
      <c r="B48" s="49">
        <f>B45+B47</f>
        <v>9510530.4800000004</v>
      </c>
      <c r="C48" s="16"/>
    </row>
    <row r="49" spans="1:3" s="15" customFormat="1" ht="15.9" customHeight="1" x14ac:dyDescent="0.3">
      <c r="A49" s="44"/>
      <c r="B49" s="45"/>
      <c r="C49" s="14"/>
    </row>
    <row r="50" spans="1:3" s="12" customFormat="1" ht="15.9" customHeight="1" x14ac:dyDescent="0.3">
      <c r="A50" s="42" t="s">
        <v>8</v>
      </c>
      <c r="B50" s="50"/>
      <c r="C50" s="16"/>
    </row>
    <row r="51" spans="1:3" s="12" customFormat="1" ht="15.9" customHeight="1" x14ac:dyDescent="0.3">
      <c r="A51" s="42" t="s">
        <v>9</v>
      </c>
      <c r="B51" s="73"/>
      <c r="C51" s="8"/>
    </row>
    <row r="52" spans="1:3" s="12" customFormat="1" ht="15.9" customHeight="1" x14ac:dyDescent="0.3">
      <c r="A52" s="51" t="s">
        <v>10</v>
      </c>
      <c r="B52" s="27">
        <f>690526.07+360.46</f>
        <v>690886.52999999991</v>
      </c>
      <c r="C52" s="11"/>
    </row>
    <row r="53" spans="1:3" s="12" customFormat="1" ht="15.9" customHeight="1" x14ac:dyDescent="0.3">
      <c r="A53" s="52" t="s">
        <v>11</v>
      </c>
      <c r="B53" s="27">
        <f>4356637.76+1818</f>
        <v>4358455.76</v>
      </c>
      <c r="C53" s="11"/>
    </row>
    <row r="54" spans="1:3" s="12" customFormat="1" ht="15.9" customHeight="1" x14ac:dyDescent="0.3">
      <c r="A54" s="52" t="s">
        <v>12</v>
      </c>
      <c r="B54" s="27">
        <v>431723.69</v>
      </c>
      <c r="C54" s="11"/>
    </row>
    <row r="55" spans="1:3" s="12" customFormat="1" ht="15.9" customHeight="1" x14ac:dyDescent="0.3">
      <c r="A55" s="51" t="s">
        <v>13</v>
      </c>
      <c r="B55" s="27">
        <v>0</v>
      </c>
      <c r="C55" s="11"/>
    </row>
    <row r="56" spans="1:3" s="12" customFormat="1" ht="15.9" customHeight="1" x14ac:dyDescent="0.3">
      <c r="A56" s="51" t="s">
        <v>14</v>
      </c>
      <c r="B56" s="27">
        <f>186803.08+11631.4+1077.54</f>
        <v>199512.02</v>
      </c>
      <c r="C56" s="11"/>
    </row>
    <row r="57" spans="1:3" s="12" customFormat="1" ht="15.9" customHeight="1" x14ac:dyDescent="0.3">
      <c r="A57" s="51" t="s">
        <v>15</v>
      </c>
      <c r="B57" s="27">
        <f>417997.82</f>
        <v>417997.82</v>
      </c>
      <c r="C57" s="11"/>
    </row>
    <row r="58" spans="1:3" s="12" customFormat="1" ht="26.25" customHeight="1" x14ac:dyDescent="0.3">
      <c r="A58" s="51" t="s">
        <v>47</v>
      </c>
      <c r="B58" s="27">
        <v>109036.15</v>
      </c>
      <c r="C58" s="11"/>
    </row>
    <row r="59" spans="1:3" s="12" customFormat="1" ht="15.9" customHeight="1" x14ac:dyDescent="0.3">
      <c r="A59" s="48" t="s">
        <v>46</v>
      </c>
      <c r="B59" s="27">
        <v>0</v>
      </c>
      <c r="C59" s="11"/>
    </row>
    <row r="60" spans="1:3" s="12" customFormat="1" ht="15.9" customHeight="1" x14ac:dyDescent="0.3">
      <c r="A60" s="48" t="s">
        <v>62</v>
      </c>
      <c r="B60" s="27">
        <v>15933.51</v>
      </c>
      <c r="C60" s="11"/>
    </row>
    <row r="61" spans="1:3" s="12" customFormat="1" ht="15.9" customHeight="1" x14ac:dyDescent="0.3">
      <c r="A61" s="44" t="s">
        <v>48</v>
      </c>
      <c r="B61" s="36">
        <f>SUM(B52:B60)</f>
        <v>6223545.4800000004</v>
      </c>
      <c r="C61" s="11"/>
    </row>
    <row r="62" spans="1:3" s="12" customFormat="1" ht="15.9" customHeight="1" x14ac:dyDescent="0.3">
      <c r="A62" s="44"/>
      <c r="B62" s="53"/>
      <c r="C62" s="11"/>
    </row>
    <row r="63" spans="1:3" s="12" customFormat="1" ht="15.9" customHeight="1" x14ac:dyDescent="0.3">
      <c r="A63" s="42" t="s">
        <v>16</v>
      </c>
      <c r="B63" s="73"/>
      <c r="C63" s="13"/>
    </row>
    <row r="64" spans="1:3" s="12" customFormat="1" ht="15.9" customHeight="1" x14ac:dyDescent="0.3">
      <c r="A64" s="51" t="s">
        <v>37</v>
      </c>
      <c r="B64" s="27">
        <v>0</v>
      </c>
      <c r="C64" s="13"/>
    </row>
    <row r="65" spans="1:6" s="12" customFormat="1" ht="15.9" customHeight="1" x14ac:dyDescent="0.3">
      <c r="A65" s="51" t="s">
        <v>17</v>
      </c>
      <c r="B65" s="27">
        <v>0</v>
      </c>
      <c r="C65" s="13"/>
    </row>
    <row r="66" spans="1:6" s="12" customFormat="1" ht="15.9" customHeight="1" x14ac:dyDescent="0.3">
      <c r="A66" s="48" t="s">
        <v>18</v>
      </c>
      <c r="B66" s="27">
        <f>201419.36</f>
        <v>201419.36</v>
      </c>
      <c r="C66" s="13"/>
    </row>
    <row r="67" spans="1:6" s="12" customFormat="1" ht="15.9" customHeight="1" x14ac:dyDescent="0.3">
      <c r="A67" s="48" t="s">
        <v>36</v>
      </c>
      <c r="B67" s="27">
        <v>0</v>
      </c>
      <c r="C67" s="13"/>
    </row>
    <row r="68" spans="1:6" s="12" customFormat="1" ht="15.9" customHeight="1" x14ac:dyDescent="0.3">
      <c r="A68" s="44" t="s">
        <v>30</v>
      </c>
      <c r="B68" s="36">
        <f>SUM(B64:B67)</f>
        <v>201419.36</v>
      </c>
      <c r="C68" s="16"/>
    </row>
    <row r="69" spans="1:6" s="12" customFormat="1" ht="15.9" customHeight="1" x14ac:dyDescent="0.3">
      <c r="A69" s="44" t="s">
        <v>31</v>
      </c>
      <c r="B69" s="36">
        <f>B61+B68</f>
        <v>6424964.8400000008</v>
      </c>
      <c r="C69" s="16"/>
    </row>
    <row r="70" spans="1:6" s="12" customFormat="1" ht="15.9" customHeight="1" x14ac:dyDescent="0.3">
      <c r="A70" s="44"/>
      <c r="B70" s="41"/>
      <c r="C70" s="16"/>
      <c r="D70" s="21"/>
    </row>
    <row r="71" spans="1:6" s="12" customFormat="1" ht="15.9" customHeight="1" x14ac:dyDescent="0.3">
      <c r="A71" s="46" t="s">
        <v>19</v>
      </c>
      <c r="B71" s="47"/>
      <c r="C71" s="16"/>
    </row>
    <row r="72" spans="1:6" s="12" customFormat="1" ht="15.9" customHeight="1" x14ac:dyDescent="0.3">
      <c r="A72" s="51" t="s">
        <v>20</v>
      </c>
      <c r="B72" s="27">
        <v>0</v>
      </c>
      <c r="C72" s="13"/>
      <c r="D72" s="21"/>
    </row>
    <row r="73" spans="1:6" s="12" customFormat="1" ht="15.9" customHeight="1" x14ac:dyDescent="0.3">
      <c r="A73" s="51" t="s">
        <v>42</v>
      </c>
      <c r="B73" s="27">
        <v>0</v>
      </c>
      <c r="C73" s="2"/>
    </row>
    <row r="74" spans="1:6" s="12" customFormat="1" ht="15.9" customHeight="1" x14ac:dyDescent="0.3">
      <c r="A74" s="54" t="s">
        <v>32</v>
      </c>
      <c r="B74" s="55">
        <f>B72+B73</f>
        <v>0</v>
      </c>
      <c r="C74" s="2"/>
    </row>
    <row r="75" spans="1:6" s="18" customFormat="1" ht="15.9" customHeight="1" x14ac:dyDescent="0.3">
      <c r="A75" s="44"/>
      <c r="B75" s="74"/>
      <c r="C75" s="17"/>
    </row>
    <row r="76" spans="1:6" s="12" customFormat="1" ht="15.9" customHeight="1" x14ac:dyDescent="0.3">
      <c r="A76" s="31" t="s">
        <v>70</v>
      </c>
      <c r="B76" s="56"/>
      <c r="C76" s="10"/>
    </row>
    <row r="77" spans="1:6" s="12" customFormat="1" ht="15.9" customHeight="1" x14ac:dyDescent="0.3">
      <c r="A77" s="57" t="s">
        <v>21</v>
      </c>
      <c r="B77" s="34">
        <v>0</v>
      </c>
      <c r="C77" s="10"/>
    </row>
    <row r="78" spans="1:6" s="12" customFormat="1" ht="15.9" customHeight="1" x14ac:dyDescent="0.3">
      <c r="A78" s="57" t="s">
        <v>40</v>
      </c>
      <c r="B78" s="34">
        <f>10+10+0.44</f>
        <v>20.440000000000001</v>
      </c>
      <c r="C78" s="10"/>
      <c r="D78" s="21"/>
    </row>
    <row r="79" spans="1:6" s="12" customFormat="1" ht="15.9" customHeight="1" x14ac:dyDescent="0.3">
      <c r="A79" s="57" t="s">
        <v>41</v>
      </c>
      <c r="B79" s="34">
        <f>771484.46+87704.42+83898.58+1</f>
        <v>943088.46</v>
      </c>
      <c r="C79" s="19"/>
      <c r="F79" s="21"/>
    </row>
    <row r="80" spans="1:6" s="12" customFormat="1" ht="15.9" customHeight="1" x14ac:dyDescent="0.3">
      <c r="A80" s="54" t="s">
        <v>33</v>
      </c>
      <c r="B80" s="58">
        <f>(B29+B36)-(B69+B74)</f>
        <v>943108.89999999851</v>
      </c>
      <c r="C80" s="64"/>
      <c r="D80" s="21"/>
    </row>
    <row r="81" spans="1:5" s="12" customFormat="1" ht="15.9" customHeight="1" x14ac:dyDescent="0.3">
      <c r="A81" s="62" t="s">
        <v>53</v>
      </c>
      <c r="B81" s="59"/>
      <c r="C81" s="5"/>
      <c r="D81" s="2"/>
    </row>
    <row r="82" spans="1:5" s="12" customFormat="1" ht="15.9" customHeight="1" x14ac:dyDescent="0.3">
      <c r="A82" s="61" t="s">
        <v>22</v>
      </c>
      <c r="B82" s="75"/>
      <c r="C82" s="5"/>
      <c r="D82" s="2"/>
    </row>
    <row r="83" spans="1:5" s="12" customFormat="1" ht="15.9" customHeight="1" x14ac:dyDescent="0.3">
      <c r="A83" s="60" t="s">
        <v>23</v>
      </c>
      <c r="B83" s="34">
        <v>0</v>
      </c>
      <c r="C83" s="5"/>
      <c r="D83" s="2"/>
    </row>
    <row r="84" spans="1:5" s="12" customFormat="1" ht="15.9" customHeight="1" x14ac:dyDescent="0.3">
      <c r="A84" s="60" t="s">
        <v>24</v>
      </c>
      <c r="B84" s="34">
        <v>0</v>
      </c>
      <c r="C84" s="83"/>
      <c r="D84" s="69"/>
      <c r="E84" s="21"/>
    </row>
    <row r="85" spans="1:5" s="12" customFormat="1" ht="15.9" customHeight="1" x14ac:dyDescent="0.3">
      <c r="A85" s="60" t="s">
        <v>50</v>
      </c>
      <c r="B85" s="34">
        <f>43476.49</f>
        <v>43476.49</v>
      </c>
      <c r="C85" s="5"/>
      <c r="D85" s="2"/>
      <c r="E85" s="21"/>
    </row>
    <row r="86" spans="1:5" s="12" customFormat="1" ht="19.5" customHeight="1" x14ac:dyDescent="0.3">
      <c r="A86" s="65" t="s">
        <v>25</v>
      </c>
      <c r="B86" s="67">
        <f>SUM(B83:B85)</f>
        <v>43476.49</v>
      </c>
      <c r="C86" s="1"/>
      <c r="D86" s="2"/>
    </row>
    <row r="87" spans="1:5" s="12" customFormat="1" ht="57.75" customHeight="1" x14ac:dyDescent="0.3">
      <c r="A87" s="90" t="s">
        <v>71</v>
      </c>
      <c r="B87" s="91"/>
      <c r="C87" s="1"/>
      <c r="D87" s="2"/>
    </row>
    <row r="88" spans="1:5" s="1" customFormat="1" ht="15.75" customHeight="1" x14ac:dyDescent="0.3">
      <c r="A88" s="63"/>
      <c r="B88" s="77" t="s">
        <v>72</v>
      </c>
      <c r="C88" s="4"/>
      <c r="D88" s="2"/>
    </row>
    <row r="89" spans="1:5" s="1" customFormat="1" x14ac:dyDescent="0.3">
      <c r="A89" s="84"/>
      <c r="B89" s="84"/>
      <c r="D89" s="2"/>
    </row>
    <row r="90" spans="1:5" s="12" customFormat="1" x14ac:dyDescent="0.3">
      <c r="A90" s="1"/>
      <c r="B90" s="76"/>
      <c r="C90" s="1"/>
      <c r="D90" s="2"/>
    </row>
    <row r="91" spans="1:5" x14ac:dyDescent="0.3">
      <c r="A91" s="66" t="s">
        <v>60</v>
      </c>
    </row>
    <row r="95" spans="1:5" x14ac:dyDescent="0.3">
      <c r="A95" s="66" t="s">
        <v>61</v>
      </c>
    </row>
    <row r="99" spans="2:4" s="1" customFormat="1" ht="18" customHeight="1" x14ac:dyDescent="0.3">
      <c r="B99" s="20"/>
      <c r="D99" s="2"/>
    </row>
  </sheetData>
  <mergeCells count="7">
    <mergeCell ref="A89:B89"/>
    <mergeCell ref="A1:B1"/>
    <mergeCell ref="A2:B7"/>
    <mergeCell ref="A8:B9"/>
    <mergeCell ref="A22:B22"/>
    <mergeCell ref="B23:B24"/>
    <mergeCell ref="A87:B8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6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1iiNQlq/wzSW7h2p5ynk2c5jPEVjAlqpf35+R0jeGXE=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f8LFChQtdSj64GvxJnbAIwgwarOMnS2PZqz+09Gy/T8=</DigestValue>
    </Reference>
  </SignedInfo>
  <SignatureValue>EoVhK5Qm8vYQjqlnHTi47rD3PTLP3c+hw74wif5GkRPuniSaxDtT1vbf0ip7xWF+LxLA73BBa3RO
roUz7g9krSxpxpyq+diu0x2jNf37GzfLjGTH1S5xsAr62+FZb9Z7hkF0g2eyY9AhsGhv4MCiS3u5
26PvyJW41FlzFm0Vr8prD+g3bfx3mEsBs+ahjQ6LEFS4FESWiYspr1Gs8QSZhC+lcUVAKf2vN4RD
RbFngpch0881U20jaetjrM0Uj7bE1Pbke4m8wI09Laat1OLJUQbNypF5dFqU3Wc72CgOIdtqHkcu
oG8jc8y2UpTcUE0/zuSTgCZgX/OzNbtTL23uMg==</SignatureValue>
  <KeyInfo>
    <X509Data>
      <X509Certificate>MIIHfDCCBWSgAwIBAgIUVSPs5R5f5TcjKAHfyhiXz7mqrbMwDQYJKoZIhvcNAQELBQAwejELMAkGA1UEBhMCQlIxEzARBgNVBAoTCklDUC1CcmFzaWwxNjA0BgNVBAsTLVNlY3JldGFyaWEgZGEgUmVjZWl0YSBGZWRlcmFsIGRvIEJyYXNpbCAtIFJGQjEeMBwGA1UEAxMVQUMgRElHSVRBTFNJR04gUkZCIEcyMB4XDTIyMTIxMzIwMDcxMVoXDTIzMTIxMzIwMDcxMVowgfQxCzAJBgNVBAYTAkJSMRMwEQYDVQQKEwpJQ1AtQnJhc2lsMTYwNAYDVQQLEy1TZWNyZXRhcmlhIGRhIFJlY2VpdGEgRmVkZXJhbCBkbyBCcmFzaWwgLSBSRkIxFTATBgNVBAsTDFJGQiBlLUNQRiBBMTEUMBIGA1UECxMLKEVNIEJSQU5DTykxFzAVBgNVBAsTDjM0MjEwODgzMDAwMTg2MRkwFwYDVQQLExB2aWRlb2NvbmZlcmVuY2lhMTcwNQYDVQQDEy5MVURNWUxMQSBCQVNUT1MgRSBCQVJCT1NBIE1BUVVFQVJBOjg4MTYzNjk1MTUzMIIBIjANBgkqhkiG9w0BAQEFAAOCAQ8AMIIBCgKCAQEArHBD/k+Mna8e+ni4yyU5ru6AP56KGhH+XVDUOr0tDXxtLVepDyRK/YYX9DMWh8M4ebqNVmqcuY0RdoKQHZUbdNtahjMictUrh4J4Sivcyb2hsSvWppLxrtN5jYF1CRcGl5QPZOc7j/DbbTPYF9zeRqr4WMTzuNU3QEZbrgZoZbzzULwhPG2WVHHcYoY7O3TdzEx1mcm428sDLrbGNtozud9ivHCDO/wRJdDUv+3SBrpB4Hs89GpjEiOSLJ9FQXVaWWO+2LI8qTGwRvRiM30dru/tzGPTCosxAiIw95Pm8BxbX5MpnJZCT6Nj4KAImOtwijYKQMLssJiECnjMmrOuk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HUdrjZVXzIwrorGvAsgsMb/CXfuHTSbq+Kg67M36f//VUQkAFn00Ko7phHi7nP9L0yCpmKn9S1BQZkarKuCU2jkRqHPtopc/GTQZU15vJFAeyC4JEQCEiqWmNXMTuhIUT2HmP1GMRv2xLygWhInVHprf7Q8eJM8yfrM/U+mYHRAT/mQg1Wu11/h1cMlBx6QhPxk5WrPg5AZyQEcbheBFjedy6rWqqY2jGHt7Qq47+nPE35C6C9XTu/VaCl7DNdXYUdEpFoZLSIOz8aHYiXkxelHxqDYz+0nlSNauAPuDSdJ7Y16Ux5nDzPmo3/f6y6ziTyRDaL5qa/ReiBgAkS+nhd0WmJrCZ0pXwYLN4QJAVNpzGrGRVl5o2igUrQE+paLXnR+KGHBBXlQV6rmm2/XNLHoeC6tT6rZFzMgsdlxcBtltQjS0H64Yu1QexHvnHDy8q99tAsFG6+jOz02yf7iNkwQASrx/610HxV8LLcvGdymAd2O5+d6uO91eWEilXpSkJ1ntnzB3eOeefn1X3xKgIMUTy9lNOkeh/1MXaZ8kDbzjHu5AWQjZDRR5TlX/3lMfSXPkgMb+TfQ2lCFGIbqhgEG3uT6qt/MKc2tmp7U5woj+XtDhIe4EJZzqUXrvgBmM8pSu+dXI5NNlMytbweIyDUMY7q8nlbJw+Q+vgVOzLJg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jveGIH8PKYoAv/bG2bEoL3kd31w98yCq4PtUxBePRaQ=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DvYTd8nWSzsBW1mpDyLKPDO4iHhUx4gkLOgfZZn/vxg=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sharedStrings.xml?ContentType=application/vnd.openxmlformats-officedocument.spreadsheetml.sharedStrings+xml">
        <DigestMethod Algorithm="http://www.w3.org/2001/04/xmlenc#sha256"/>
        <DigestValue>K9zOsEiqbVWBsNlZUm//ibjfpZm7feSs+uFMGPjBQv8=</DigestValue>
      </Reference>
      <Reference URI="/xl/styles.xml?ContentType=application/vnd.openxmlformats-officedocument.spreadsheetml.styles+xml">
        <DigestMethod Algorithm="http://www.w3.org/2001/04/xmlenc#sha256"/>
        <DigestValue>MUXxcI3T5zstOIfkVYNlbYkkmF+YtOggMAnr2pQsQ4A=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zjUu34OPpz9qggo/gtseXCbkpB5YDwqlAX9kdKpUDFI=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LD4hHj42sUjboUrLW2JegmLjxXbxgOutRNWX97AsyEI=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2023-01-19T19:04:21Z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2023-01-19T19:04:21Z</xd:SigningTime>
          <xd:SigningCertificate>
            <xd:Cert>
              <xd:CertDigest>
                <DigestMethod Algorithm="http://www.w3.org/2001/04/xmlenc#sha256"/>
                <DigestValue>8wBs6JoPJqNfNuiPqgKQ5pzm1hor1TK+6hPVU2dlUgg=</DigestValue>
              </xd:CertDigest>
              <xd:IssuerSerial>
                <X509IssuerName>CN=AC DIGITALSIGN RFB G2, OU=Secretaria da Receita Federal do Brasil - RFB, O=ICP-Brasil, C=BR</X509IssuerName>
                <X509SerialNumber>486065378066491608798224516661413629323937230259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122022</vt:lpstr>
      <vt:lpstr>'122022'!Area_de_impressao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Cristina Dias Gonçalves</dc:creator>
  <dc:description/>
  <cp:lastModifiedBy>Adriano Adriano Salles Amadeu</cp:lastModifiedBy>
  <cp:lastPrinted>2023-01-19T19:03:59Z</cp:lastPrinted>
  <dcterms:created xsi:type="dcterms:W3CDTF">2021-09-23T15:15:02Z</dcterms:created>
  <dcterms:modified xsi:type="dcterms:W3CDTF">2023-01-19T19:04:15Z</dcterms:modified>
</cp:coreProperties>
</file>