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8800" windowHeight="12012" tabRatio="500"/>
  </bookViews>
  <sheets>
    <sheet name="062023" sheetId="3" r:id="rId1"/>
  </sheets>
  <definedNames>
    <definedName name="_xlnm.Print_Area" localSheetId="0">'062023'!$A$1:$B$101</definedName>
  </definedNames>
  <calcPr calcId="152511"/>
</workbook>
</file>

<file path=xl/calcChain.xml><?xml version="1.0" encoding="utf-8"?>
<calcChain xmlns="http://schemas.openxmlformats.org/spreadsheetml/2006/main">
  <c r="B57" i="3" l="1"/>
  <c r="B79" i="3"/>
  <c r="B78" i="3"/>
  <c r="B56" i="3"/>
  <c r="B66" i="3"/>
  <c r="B52" i="3"/>
  <c r="B45" i="3"/>
  <c r="B39" i="3"/>
  <c r="B35" i="3"/>
  <c r="B28" i="3"/>
  <c r="B41" i="3" l="1"/>
  <c r="B61" i="3" l="1"/>
  <c r="B29" i="3" l="1"/>
  <c r="B74" i="3" l="1"/>
  <c r="B68" i="3"/>
  <c r="B47" i="3"/>
  <c r="B48" i="3" s="1"/>
  <c r="B36" i="3"/>
  <c r="B69" i="3" l="1"/>
  <c r="B80" i="3" l="1"/>
  <c r="C80" i="3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<sst xmlns="http://schemas.openxmlformats.org/spreadsheetml/2006/main" count="74" uniqueCount="74">
  <si>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</si>
  <si>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</si>
  <si>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</si>
  <si>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</si>
  <si>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</si>
  <si>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</si>
  <si>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</si>
  <si>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</si>
  <si>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</si>
  <si>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</si>
  <si>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</si>
  <si>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</si>
  <si>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</si>
  <si>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</si>
  <si>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</si>
  <si>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</si>
  <si>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</si>
  <si>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</si>
  <si>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</si>
  <si>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</si>
  <si>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</si>
  <si>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</si>
  <si>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</si>
  <si>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</si>
  <si>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</si>
  <si>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</si>
  <si>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</si>
  <si>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</si>
  <si>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</si>
  <si>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</si>
  <si>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</si>
  <si>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</si>
  <si>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</si>
  <si>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</si>
  <si>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</si>
  <si>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</si>
  <si>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</si>
  <si>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</si>
  <si>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</si>
  <si>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</si>
  <si>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</si>
  <si>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</si>
  <si>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</si>
  <si>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</si>
  <si>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</si>
  <si>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</si>
  <si>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</si>
  <si>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</si>
  <si>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</si>
  <si>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</si>
  <si>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</si>
  <si>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</si>
  <si>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</si>
  <si>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</si>
  <si>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</si>
  <si>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</si>
  <si>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</si>
  <si>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t>5.1.8 Outros - SERVIÇOS PÚBLICOS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</si>
  <si>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</si>
  <si>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</si>
  <si>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</si>
  <si>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CNPJ: 21.236.845/0008-27</t>
  </si>
  <si>
    <t>1.2 Banco conta movimento - CUSTEIO, INVESTIMENTO  e FUNDO RESCISÓRIO</t>
  </si>
  <si>
    <t>1.3 Aplicações financeiras  - CUSTEIO, INVESTIMENTO e FUNDO RESCISÓRIO</t>
  </si>
  <si>
    <t>7.2. Banco Conta Movimento  - CUSTEIO, INVESTIMENTO e FUNDO RESCISÓRIO</t>
  </si>
  <si>
    <t>7.3 Aplicações Financeiras  - CUSTEIO, INVESTIMENTO e FUNDO RESCISÓRIO</t>
  </si>
  <si>
    <t>2.1 Repasse - CUSTEIO CEF 4292-8 / ITAU 99265-9 / ITAU 99078-6</t>
  </si>
  <si>
    <t>3.1 Resgate Aplicação - CUSTEIO CEF 4292-8 / ITAU 99265-9 / ITAU 99078-6</t>
  </si>
  <si>
    <t>4.1 Aplicação Financeira - CUSTEIO 4292-8 / ITAU 99265-9 / ITAU 99078-6</t>
  </si>
  <si>
    <r>
      <t xml:space="preserve">9.Nota Explicativa: 
</t>
    </r>
    <r>
      <rPr>
        <b/>
        <sz val="11"/>
        <color rgb="FF000000"/>
        <rFont val="Calibri"/>
        <family val="2"/>
      </rPr>
      <t/>
    </r>
  </si>
  <si>
    <t>Competência: 07/2023</t>
  </si>
  <si>
    <t>Goiânia, 31 de julho de 2023</t>
  </si>
  <si>
    <t>7.SALDO BANCÁRIO FINAL EM 31/07/2023</t>
  </si>
  <si>
    <t>8.3 Glosa - Fatura Enel Despacho nº 166/2023 SES/CGCC/GAAL (Processo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</si>
</sst>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#,##0.0000000000000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" fontId="0" fillId="0" borderId="0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164" fontId="3" fillId="0" borderId="0" xfId="1" applyBorder="1" applyProtection="1"/>
    <xf numFmtId="165" fontId="0" fillId="0" borderId="0" xfId="0" applyNumberFormat="1" applyFont="1" applyBorder="1"/>
    <xf numFmtId="4" fontId="9" fillId="0" borderId="0" xfId="1" applyNumberFormat="1" applyFont="1" applyBorder="1" applyAlignment="1" applyProtection="1">
      <alignment horizontal="left" vertical="center"/>
    </xf>
    <xf numFmtId="0" fontId="0" fillId="0" borderId="0" xfId="0" applyFont="1" applyFill="1" applyBorder="1"/>
    <xf numFmtId="4" fontId="0" fillId="0" borderId="0" xfId="0" applyNumberFormat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2256789</xdr:colOff>
      <xdr:row>0</xdr:row>
      <xdr:rowOff>0</xdr:rowOff>
    </xdr:from>
    <xdr:to>
      <xdr:col>0</xdr:col>
      <xdr:colOff>7263765</xdr:colOff>
      <xdr:row>2</xdr:row>
      <xdr:rowOff>9525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56789" y="0"/>
          <a:ext cx="5006976" cy="138874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6519333</xdr:colOff>
      <xdr:row>91</xdr:row>
      <xdr:rowOff>6512</xdr:rowOff>
    </xdr:from>
    <xdr:to>
      <xdr:col>1</xdr:col>
      <xdr:colOff>2771775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519333" y="19685162"/>
          <a:ext cx="3281892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zoomScaleNormal="100" zoomScaleSheetLayoutView="70" zoomScalePageLayoutView="70" workbookViewId="0">
      <selection activeCell="B99" sqref="A1:B99"/>
    </sheetView>
  </sheetViews>
  <sheetFormatPr defaultColWidth="41.6640625" defaultRowHeight="14.4" x14ac:dyDescent="0.3"/>
  <cols>
    <col min="1" max="1" width="123.88671875" style="1" customWidth="1"/>
    <col min="2" max="2" width="21.88671875" style="73" customWidth="1"/>
    <col min="3" max="3" width="22" style="1" customWidth="1"/>
    <col min="4" max="4" width="21" style="2" customWidth="1"/>
    <col min="5" max="1024" width="41.6640625" style="1"/>
  </cols>
  <sheetData>
    <row r="1" spans="1:3" ht="99.9" customHeight="1" x14ac:dyDescent="0.3">
      <c r="A1" s="88"/>
      <c r="B1" s="88"/>
    </row>
    <row r="2" spans="1:3" s="1" customFormat="1" ht="9" customHeight="1" x14ac:dyDescent="0.3">
      <c r="A2" s="89" t="s">
        <v>0</v>
      </c>
      <c r="B2" s="89"/>
      <c r="C2" s="2"/>
    </row>
    <row r="3" spans="1:3" s="1" customFormat="1" ht="9" customHeight="1" x14ac:dyDescent="0.3">
      <c r="A3" s="89"/>
      <c r="B3" s="89"/>
      <c r="C3" s="2"/>
    </row>
    <row r="4" spans="1:3" s="1" customFormat="1" ht="9" customHeight="1" x14ac:dyDescent="0.3">
      <c r="A4" s="89"/>
      <c r="B4" s="89"/>
      <c r="C4" s="2"/>
    </row>
    <row r="5" spans="1:3" s="1" customFormat="1" ht="9" customHeight="1" x14ac:dyDescent="0.3">
      <c r="A5" s="89"/>
      <c r="B5" s="89"/>
      <c r="C5" s="2"/>
    </row>
    <row r="6" spans="1:3" s="1" customFormat="1" ht="9" customHeight="1" x14ac:dyDescent="0.3">
      <c r="A6" s="89"/>
      <c r="B6" s="89"/>
      <c r="C6" s="2"/>
    </row>
    <row r="7" spans="1:3" s="1" customFormat="1" ht="9" customHeight="1" x14ac:dyDescent="0.3">
      <c r="A7" s="89"/>
      <c r="B7" s="89"/>
      <c r="C7" s="3"/>
    </row>
    <row r="8" spans="1:3" s="1" customFormat="1" ht="23.25" customHeight="1" x14ac:dyDescent="0.3">
      <c r="A8" s="90" t="s">
        <v>1</v>
      </c>
      <c r="B8" s="90"/>
      <c r="C8" s="3"/>
    </row>
    <row r="9" spans="1:3" s="1" customFormat="1" ht="23.25" customHeight="1" x14ac:dyDescent="0.3">
      <c r="A9" s="90"/>
      <c r="B9" s="90"/>
      <c r="C9" s="3"/>
    </row>
    <row r="10" spans="1:3" s="1" customFormat="1" ht="15.9" customHeight="1" x14ac:dyDescent="0.3">
      <c r="A10" s="21" t="s">
        <v>34</v>
      </c>
      <c r="B10" s="52"/>
      <c r="C10" s="2"/>
    </row>
    <row r="11" spans="1:3" s="1" customFormat="1" ht="15.9" customHeight="1" x14ac:dyDescent="0.3">
      <c r="A11" s="21" t="s">
        <v>54</v>
      </c>
      <c r="B11" s="22"/>
      <c r="C11" s="2"/>
    </row>
    <row r="12" spans="1:3" s="1" customFormat="1" ht="15.9" customHeight="1" x14ac:dyDescent="0.3">
      <c r="A12" s="23" t="s">
        <v>47</v>
      </c>
      <c r="B12" s="68"/>
      <c r="C12" s="4"/>
    </row>
    <row r="13" spans="1:3" s="1" customFormat="1" ht="15.9" customHeight="1" x14ac:dyDescent="0.3">
      <c r="A13" s="24" t="s">
        <v>46</v>
      </c>
      <c r="B13" s="22"/>
      <c r="C13" s="2"/>
    </row>
    <row r="14" spans="1:3" s="1" customFormat="1" ht="15.9" customHeight="1" x14ac:dyDescent="0.3">
      <c r="A14" s="75" t="s">
        <v>59</v>
      </c>
      <c r="B14" s="76"/>
      <c r="C14" s="5"/>
    </row>
    <row r="15" spans="1:3" s="1" customFormat="1" ht="15.9" customHeight="1" x14ac:dyDescent="0.3">
      <c r="A15" s="77" t="s">
        <v>61</v>
      </c>
      <c r="B15" s="78"/>
      <c r="C15" s="2"/>
    </row>
    <row r="16" spans="1:3" s="1" customFormat="1" ht="15.9" customHeight="1" x14ac:dyDescent="0.3">
      <c r="A16" s="75" t="s">
        <v>58</v>
      </c>
      <c r="B16" s="76"/>
      <c r="C16" s="4"/>
    </row>
    <row r="17" spans="1:3" s="1" customFormat="1" ht="15.9" customHeight="1" x14ac:dyDescent="0.3">
      <c r="A17" s="75" t="s">
        <v>60</v>
      </c>
      <c r="B17" s="76"/>
      <c r="C17" s="5"/>
    </row>
    <row r="18" spans="1:3" s="1" customFormat="1" ht="15.9" customHeight="1" x14ac:dyDescent="0.3">
      <c r="A18" s="77"/>
      <c r="B18" s="78"/>
      <c r="C18" s="5"/>
    </row>
    <row r="19" spans="1:3" s="7" customFormat="1" ht="15.9" customHeight="1" x14ac:dyDescent="0.3">
      <c r="A19" s="79" t="s">
        <v>40</v>
      </c>
      <c r="B19" s="67">
        <v>3688301.27</v>
      </c>
      <c r="C19" s="6"/>
    </row>
    <row r="20" spans="1:3" s="7" customFormat="1" ht="15.9" customHeight="1" x14ac:dyDescent="0.3">
      <c r="A20" s="25" t="s">
        <v>41</v>
      </c>
      <c r="B20" s="26">
        <v>0</v>
      </c>
      <c r="C20" s="6"/>
    </row>
    <row r="21" spans="1:3" s="7" customFormat="1" ht="15.9" customHeight="1" x14ac:dyDescent="0.3">
      <c r="A21" s="25"/>
      <c r="B21" s="27"/>
      <c r="C21" s="6"/>
    </row>
    <row r="22" spans="1:3" s="1" customFormat="1" ht="21.9" customHeight="1" x14ac:dyDescent="0.3">
      <c r="A22" s="91" t="s">
        <v>2</v>
      </c>
      <c r="B22" s="91"/>
      <c r="C22" s="4"/>
    </row>
    <row r="23" spans="1:3" s="1" customFormat="1" ht="14.1" customHeight="1" x14ac:dyDescent="0.3">
      <c r="A23" s="28"/>
      <c r="B23" s="92" t="s">
        <v>39</v>
      </c>
      <c r="C23" s="4"/>
    </row>
    <row r="24" spans="1:3" s="1" customFormat="1" ht="15.9" customHeight="1" x14ac:dyDescent="0.3">
      <c r="A24" s="29" t="s">
        <v>70</v>
      </c>
      <c r="B24" s="92"/>
      <c r="C24" s="8"/>
    </row>
    <row r="25" spans="1:3" s="1" customFormat="1" ht="15.9" customHeight="1" x14ac:dyDescent="0.3">
      <c r="A25" s="30" t="s">
        <v>3</v>
      </c>
      <c r="B25" s="31"/>
      <c r="C25" s="9"/>
    </row>
    <row r="26" spans="1:3" s="1" customFormat="1" ht="15.9" customHeight="1" x14ac:dyDescent="0.3">
      <c r="A26" s="32" t="s">
        <v>4</v>
      </c>
      <c r="B26" s="33">
        <v>0</v>
      </c>
      <c r="C26" s="10"/>
    </row>
    <row r="27" spans="1:3" s="1" customFormat="1" ht="15.9" customHeight="1" x14ac:dyDescent="0.3">
      <c r="A27" s="32" t="s">
        <v>62</v>
      </c>
      <c r="B27" s="33">
        <v>30</v>
      </c>
      <c r="C27" s="10"/>
    </row>
    <row r="28" spans="1:3" s="1" customFormat="1" ht="15.9" customHeight="1" x14ac:dyDescent="0.3">
      <c r="A28" s="32" t="s">
        <v>63</v>
      </c>
      <c r="B28" s="33">
        <f>236024.91+111482.07+163244.38</f>
        <v>510751.36</v>
      </c>
      <c r="C28" s="10"/>
    </row>
    <row r="29" spans="1:3" s="1" customFormat="1" ht="15.9" customHeight="1" x14ac:dyDescent="0.3">
      <c r="A29" s="34" t="s">
        <v>26</v>
      </c>
      <c r="B29" s="35">
        <f>B27+B28+B26</f>
        <v>510781.36</v>
      </c>
      <c r="C29" s="10"/>
    </row>
    <row r="30" spans="1:3" s="1" customFormat="1" ht="15.9" customHeight="1" x14ac:dyDescent="0.3">
      <c r="A30" s="36"/>
      <c r="B30" s="26"/>
      <c r="C30" s="10"/>
    </row>
    <row r="31" spans="1:3" s="1" customFormat="1" ht="15.9" customHeight="1" x14ac:dyDescent="0.3">
      <c r="A31" s="30" t="s">
        <v>5</v>
      </c>
      <c r="B31" s="69"/>
      <c r="C31" s="8"/>
    </row>
    <row r="32" spans="1:3" s="1" customFormat="1" ht="15.9" customHeight="1" x14ac:dyDescent="0.3">
      <c r="A32" s="37" t="s">
        <v>66</v>
      </c>
      <c r="B32" s="65">
        <v>3655306.98</v>
      </c>
      <c r="C32" s="11"/>
    </row>
    <row r="33" spans="1:5" s="12" customFormat="1" ht="15.9" customHeight="1" x14ac:dyDescent="0.3">
      <c r="A33" s="37" t="s">
        <v>35</v>
      </c>
      <c r="B33" s="26">
        <v>0</v>
      </c>
      <c r="C33" s="11"/>
    </row>
    <row r="34" spans="1:5" s="12" customFormat="1" ht="15.9" customHeight="1" x14ac:dyDescent="0.3">
      <c r="A34" s="21" t="s">
        <v>49</v>
      </c>
      <c r="B34" s="26">
        <v>8715.1</v>
      </c>
      <c r="C34" s="11"/>
    </row>
    <row r="35" spans="1:5" s="12" customFormat="1" ht="15.9" customHeight="1" x14ac:dyDescent="0.3">
      <c r="A35" s="21" t="s">
        <v>45</v>
      </c>
      <c r="B35" s="26">
        <f>50.86+280.7</f>
        <v>331.56</v>
      </c>
      <c r="C35" s="11"/>
    </row>
    <row r="36" spans="1:5" s="12" customFormat="1" ht="15.9" customHeight="1" x14ac:dyDescent="0.3">
      <c r="A36" s="38" t="s">
        <v>27</v>
      </c>
      <c r="B36" s="35">
        <f>SUM(B32:B35)</f>
        <v>3664353.64</v>
      </c>
      <c r="C36" s="13"/>
    </row>
    <row r="37" spans="1:5" s="12" customFormat="1" ht="15.9" customHeight="1" x14ac:dyDescent="0.3">
      <c r="A37" s="39"/>
      <c r="B37" s="40"/>
      <c r="C37" s="13"/>
    </row>
    <row r="38" spans="1:5" s="12" customFormat="1" ht="15.9" customHeight="1" x14ac:dyDescent="0.3">
      <c r="A38" s="41" t="s">
        <v>6</v>
      </c>
      <c r="B38" s="42"/>
      <c r="C38" s="13"/>
    </row>
    <row r="39" spans="1:5" s="12" customFormat="1" ht="15.9" customHeight="1" x14ac:dyDescent="0.3">
      <c r="A39" s="37" t="s">
        <v>67</v>
      </c>
      <c r="B39" s="67">
        <f>2945543.77+58793.75</f>
        <v>3004337.52</v>
      </c>
      <c r="C39" s="13"/>
      <c r="D39" s="20"/>
    </row>
    <row r="40" spans="1:5" s="12" customFormat="1" ht="15.9" customHeight="1" x14ac:dyDescent="0.3">
      <c r="A40" s="37" t="s">
        <v>50</v>
      </c>
      <c r="B40" s="26">
        <v>102520.32000000001</v>
      </c>
      <c r="C40" s="13"/>
      <c r="D40" s="20"/>
    </row>
    <row r="41" spans="1:5" s="12" customFormat="1" ht="15.9" customHeight="1" x14ac:dyDescent="0.3">
      <c r="A41" s="38" t="s">
        <v>28</v>
      </c>
      <c r="B41" s="35">
        <f>SUM(B39:B40)</f>
        <v>3106857.84</v>
      </c>
      <c r="C41" s="13"/>
      <c r="E41" s="86">
        <v>2952053.97</v>
      </c>
    </row>
    <row r="42" spans="1:5" s="15" customFormat="1" ht="15.9" customHeight="1" x14ac:dyDescent="0.3">
      <c r="A42" s="43"/>
      <c r="B42" s="44"/>
      <c r="C42" s="14"/>
      <c r="E42" s="86">
        <v>35865.879999999997</v>
      </c>
    </row>
    <row r="43" spans="1:5" s="12" customFormat="1" ht="15.9" customHeight="1" x14ac:dyDescent="0.3">
      <c r="A43" s="45" t="s">
        <v>7</v>
      </c>
      <c r="B43" s="46"/>
      <c r="C43" s="16"/>
    </row>
    <row r="44" spans="1:5" s="12" customFormat="1" ht="15.9" customHeight="1" x14ac:dyDescent="0.3">
      <c r="A44" s="47" t="s">
        <v>68</v>
      </c>
      <c r="B44" s="26">
        <v>2987919.85</v>
      </c>
      <c r="C44" s="16"/>
      <c r="D44" s="20"/>
    </row>
    <row r="45" spans="1:5" s="12" customFormat="1" ht="15.9" customHeight="1" x14ac:dyDescent="0.3">
      <c r="A45" s="43" t="s">
        <v>52</v>
      </c>
      <c r="B45" s="35">
        <f>B44</f>
        <v>2987919.85</v>
      </c>
      <c r="C45" s="16"/>
      <c r="D45" s="20"/>
    </row>
    <row r="46" spans="1:5" s="12" customFormat="1" ht="15.9" customHeight="1" x14ac:dyDescent="0.3">
      <c r="A46" s="47" t="s">
        <v>51</v>
      </c>
      <c r="B46" s="26">
        <v>0</v>
      </c>
      <c r="C46" s="16"/>
      <c r="E46" s="85"/>
    </row>
    <row r="47" spans="1:5" s="12" customFormat="1" ht="15.9" customHeight="1" x14ac:dyDescent="0.3">
      <c r="A47" s="43" t="s">
        <v>53</v>
      </c>
      <c r="B47" s="35">
        <f>B46</f>
        <v>0</v>
      </c>
      <c r="C47" s="16"/>
    </row>
    <row r="48" spans="1:5" s="12" customFormat="1" ht="15.9" customHeight="1" x14ac:dyDescent="0.3">
      <c r="A48" s="41" t="s">
        <v>29</v>
      </c>
      <c r="B48" s="48">
        <f>B45+B47</f>
        <v>2987919.85</v>
      </c>
      <c r="C48" s="16"/>
    </row>
    <row r="49" spans="1:4" s="15" customFormat="1" ht="15.9" customHeight="1" x14ac:dyDescent="0.3">
      <c r="A49" s="43"/>
      <c r="B49" s="44"/>
      <c r="C49" s="14"/>
    </row>
    <row r="50" spans="1:4" s="12" customFormat="1" ht="15.9" customHeight="1" x14ac:dyDescent="0.3">
      <c r="A50" s="41" t="s">
        <v>8</v>
      </c>
      <c r="B50" s="49"/>
      <c r="C50" s="16"/>
    </row>
    <row r="51" spans="1:4" s="12" customFormat="1" ht="15.9" customHeight="1" x14ac:dyDescent="0.3">
      <c r="A51" s="41" t="s">
        <v>9</v>
      </c>
      <c r="B51" s="70"/>
      <c r="C51" s="8"/>
    </row>
    <row r="52" spans="1:4" s="12" customFormat="1" ht="15.9" customHeight="1" x14ac:dyDescent="0.3">
      <c r="A52" s="50" t="s">
        <v>10</v>
      </c>
      <c r="B52" s="26">
        <f>666489.24+48963.03</f>
        <v>715452.27</v>
      </c>
      <c r="C52" s="11"/>
    </row>
    <row r="53" spans="1:4" s="12" customFormat="1" ht="15.9" customHeight="1" x14ac:dyDescent="0.3">
      <c r="A53" s="51" t="s">
        <v>11</v>
      </c>
      <c r="B53" s="26">
        <v>1889300.79</v>
      </c>
      <c r="C53" s="11"/>
    </row>
    <row r="54" spans="1:4" s="12" customFormat="1" ht="15.9" customHeight="1" x14ac:dyDescent="0.3">
      <c r="A54" s="51" t="s">
        <v>12</v>
      </c>
      <c r="B54" s="26">
        <v>363311.61</v>
      </c>
      <c r="C54" s="11"/>
    </row>
    <row r="55" spans="1:4" s="12" customFormat="1" ht="15.9" customHeight="1" x14ac:dyDescent="0.3">
      <c r="A55" s="50" t="s">
        <v>13</v>
      </c>
      <c r="B55" s="26">
        <v>0</v>
      </c>
      <c r="C55" s="11"/>
    </row>
    <row r="56" spans="1:4" s="12" customFormat="1" ht="15.9" customHeight="1" x14ac:dyDescent="0.3">
      <c r="A56" s="50" t="s">
        <v>14</v>
      </c>
      <c r="B56" s="26">
        <f>232219.31+4565.57+1035.44</f>
        <v>237820.32</v>
      </c>
      <c r="C56" s="11"/>
    </row>
    <row r="57" spans="1:4" s="12" customFormat="1" ht="15.9" customHeight="1" x14ac:dyDescent="0.3">
      <c r="A57" s="50" t="s">
        <v>15</v>
      </c>
      <c r="B57" s="26">
        <f>340944.79+10146.4</f>
        <v>351091.19</v>
      </c>
      <c r="C57" s="11"/>
    </row>
    <row r="58" spans="1:4" s="12" customFormat="1" ht="26.25" customHeight="1" x14ac:dyDescent="0.3">
      <c r="A58" s="50" t="s">
        <v>43</v>
      </c>
      <c r="B58" s="26">
        <v>100629.65</v>
      </c>
      <c r="C58" s="11"/>
    </row>
    <row r="59" spans="1:4" s="12" customFormat="1" ht="15.9" customHeight="1" x14ac:dyDescent="0.3">
      <c r="A59" s="47" t="s">
        <v>42</v>
      </c>
      <c r="B59" s="26">
        <v>0</v>
      </c>
      <c r="C59" s="11"/>
    </row>
    <row r="60" spans="1:4" s="12" customFormat="1" ht="15.9" customHeight="1" x14ac:dyDescent="0.3">
      <c r="A60" s="47" t="s">
        <v>57</v>
      </c>
      <c r="B60" s="26">
        <v>20580.060000000001</v>
      </c>
      <c r="C60" s="11"/>
    </row>
    <row r="61" spans="1:4" s="12" customFormat="1" ht="15.9" customHeight="1" x14ac:dyDescent="0.3">
      <c r="A61" s="43" t="s">
        <v>44</v>
      </c>
      <c r="B61" s="35">
        <f>SUM(B52:B60)</f>
        <v>3678185.8899999997</v>
      </c>
      <c r="C61" s="11"/>
      <c r="D61" s="20"/>
    </row>
    <row r="62" spans="1:4" s="12" customFormat="1" ht="15.9" customHeight="1" x14ac:dyDescent="0.3">
      <c r="A62" s="43"/>
      <c r="B62" s="52"/>
      <c r="C62" s="11"/>
      <c r="D62" s="20"/>
    </row>
    <row r="63" spans="1:4" s="12" customFormat="1" ht="15.9" customHeight="1" x14ac:dyDescent="0.3">
      <c r="A63" s="41" t="s">
        <v>16</v>
      </c>
      <c r="B63" s="70"/>
      <c r="C63" s="13"/>
    </row>
    <row r="64" spans="1:4" s="12" customFormat="1" ht="15.9" customHeight="1" x14ac:dyDescent="0.3">
      <c r="A64" s="50" t="s">
        <v>37</v>
      </c>
      <c r="B64" s="26">
        <v>0</v>
      </c>
      <c r="C64" s="13"/>
    </row>
    <row r="65" spans="1:6" s="12" customFormat="1" ht="15.9" customHeight="1" x14ac:dyDescent="0.3">
      <c r="A65" s="50" t="s">
        <v>17</v>
      </c>
      <c r="B65" s="26">
        <v>0</v>
      </c>
      <c r="C65" s="13"/>
    </row>
    <row r="66" spans="1:6" s="12" customFormat="1" ht="15.9" customHeight="1" x14ac:dyDescent="0.3">
      <c r="A66" s="47" t="s">
        <v>18</v>
      </c>
      <c r="B66" s="26">
        <f>60589.56+40317.96</f>
        <v>100907.51999999999</v>
      </c>
      <c r="C66" s="13"/>
    </row>
    <row r="67" spans="1:6" s="12" customFormat="1" ht="15.9" customHeight="1" x14ac:dyDescent="0.3">
      <c r="A67" s="47" t="s">
        <v>36</v>
      </c>
      <c r="B67" s="26">
        <v>0</v>
      </c>
      <c r="C67" s="13"/>
    </row>
    <row r="68" spans="1:6" s="12" customFormat="1" ht="15.9" customHeight="1" x14ac:dyDescent="0.3">
      <c r="A68" s="43" t="s">
        <v>30</v>
      </c>
      <c r="B68" s="35">
        <f>SUM(B64:B67)</f>
        <v>100907.51999999999</v>
      </c>
      <c r="C68" s="16"/>
    </row>
    <row r="69" spans="1:6" s="12" customFormat="1" ht="15.9" customHeight="1" x14ac:dyDescent="0.3">
      <c r="A69" s="43" t="s">
        <v>31</v>
      </c>
      <c r="B69" s="35">
        <f>B61+B68</f>
        <v>3779093.4099999997</v>
      </c>
      <c r="C69" s="16"/>
    </row>
    <row r="70" spans="1:6" s="12" customFormat="1" ht="15.9" customHeight="1" x14ac:dyDescent="0.3">
      <c r="A70" s="43"/>
      <c r="B70" s="40"/>
      <c r="C70" s="16"/>
      <c r="D70" s="20"/>
    </row>
    <row r="71" spans="1:6" s="12" customFormat="1" ht="15.9" customHeight="1" x14ac:dyDescent="0.3">
      <c r="A71" s="45" t="s">
        <v>19</v>
      </c>
      <c r="B71" s="46"/>
      <c r="C71" s="16"/>
    </row>
    <row r="72" spans="1:6" s="12" customFormat="1" ht="15.9" customHeight="1" x14ac:dyDescent="0.3">
      <c r="A72" s="50" t="s">
        <v>20</v>
      </c>
      <c r="B72" s="26">
        <v>0</v>
      </c>
      <c r="C72" s="13"/>
      <c r="D72" s="20"/>
    </row>
    <row r="73" spans="1:6" s="12" customFormat="1" ht="15.9" customHeight="1" x14ac:dyDescent="0.3">
      <c r="A73" s="50" t="s">
        <v>38</v>
      </c>
      <c r="B73" s="26">
        <v>0</v>
      </c>
      <c r="C73" s="2"/>
    </row>
    <row r="74" spans="1:6" s="12" customFormat="1" ht="15.9" customHeight="1" x14ac:dyDescent="0.3">
      <c r="A74" s="53" t="s">
        <v>32</v>
      </c>
      <c r="B74" s="54">
        <f>B72+B73</f>
        <v>0</v>
      </c>
      <c r="C74" s="2"/>
    </row>
    <row r="75" spans="1:6" s="18" customFormat="1" ht="15.9" customHeight="1" x14ac:dyDescent="0.3">
      <c r="A75" s="43"/>
      <c r="B75" s="71"/>
      <c r="C75" s="17"/>
    </row>
    <row r="76" spans="1:6" s="12" customFormat="1" ht="15.9" customHeight="1" x14ac:dyDescent="0.3">
      <c r="A76" s="30" t="s">
        <v>72</v>
      </c>
      <c r="B76" s="55"/>
      <c r="C76" s="10"/>
    </row>
    <row r="77" spans="1:6" s="12" customFormat="1" ht="15.9" customHeight="1" x14ac:dyDescent="0.3">
      <c r="A77" s="56" t="s">
        <v>21</v>
      </c>
      <c r="B77" s="33">
        <v>0</v>
      </c>
      <c r="C77" s="10"/>
      <c r="D77" s="83"/>
    </row>
    <row r="78" spans="1:6" s="12" customFormat="1" ht="15.9" customHeight="1" x14ac:dyDescent="0.3">
      <c r="A78" s="56" t="s">
        <v>64</v>
      </c>
      <c r="B78" s="33">
        <f>58.69+10+10</f>
        <v>78.69</v>
      </c>
      <c r="C78" s="10"/>
      <c r="D78" s="20"/>
    </row>
    <row r="79" spans="1:6" s="12" customFormat="1" ht="15.9" customHeight="1" x14ac:dyDescent="0.3">
      <c r="A79" s="56" t="s">
        <v>65</v>
      </c>
      <c r="B79" s="33">
        <f>245509.15+9009.04+141444.71</f>
        <v>395962.9</v>
      </c>
      <c r="C79" s="82"/>
      <c r="D79" s="20"/>
      <c r="F79" s="20"/>
    </row>
    <row r="80" spans="1:6" s="12" customFormat="1" ht="15.9" customHeight="1" x14ac:dyDescent="0.3">
      <c r="A80" s="53" t="s">
        <v>33</v>
      </c>
      <c r="B80" s="57">
        <f>ROUND((B29+B36)-(B69+B74),2)</f>
        <v>396041.59</v>
      </c>
      <c r="C80" s="84" t="str">
        <f>IF(B78+B79+B77&lt;&gt;B80,"ERRO","")</f>
        <v/>
      </c>
      <c r="D80" s="20"/>
    </row>
    <row r="81" spans="1:5" s="12" customFormat="1" ht="15.9" customHeight="1" x14ac:dyDescent="0.3">
      <c r="A81" s="60" t="s">
        <v>48</v>
      </c>
      <c r="B81" s="81"/>
      <c r="C81" s="5"/>
      <c r="D81" s="2"/>
    </row>
    <row r="82" spans="1:5" s="12" customFormat="1" ht="15.9" customHeight="1" x14ac:dyDescent="0.3">
      <c r="A82" s="59" t="s">
        <v>22</v>
      </c>
      <c r="B82" s="72"/>
      <c r="C82" s="5"/>
      <c r="D82" s="2"/>
    </row>
    <row r="83" spans="1:5" s="12" customFormat="1" ht="15.9" customHeight="1" x14ac:dyDescent="0.3">
      <c r="A83" s="58" t="s">
        <v>23</v>
      </c>
      <c r="B83" s="33"/>
      <c r="C83" s="5"/>
      <c r="D83" s="2"/>
    </row>
    <row r="84" spans="1:5" s="12" customFormat="1" ht="15.9" customHeight="1" x14ac:dyDescent="0.3">
      <c r="A84" s="58" t="s">
        <v>24</v>
      </c>
      <c r="B84" s="33"/>
      <c r="C84" s="80"/>
      <c r="D84" s="66"/>
      <c r="E84" s="20"/>
    </row>
    <row r="85" spans="1:5" s="12" customFormat="1" ht="15.9" customHeight="1" x14ac:dyDescent="0.3">
      <c r="A85" s="58" t="s">
        <v>73</v>
      </c>
      <c r="B85" s="33">
        <v>30945.7</v>
      </c>
      <c r="C85" s="5"/>
      <c r="D85" s="2"/>
      <c r="E85" s="20"/>
    </row>
    <row r="86" spans="1:5" s="12" customFormat="1" ht="19.5" customHeight="1" x14ac:dyDescent="0.3">
      <c r="A86" s="62" t="s">
        <v>25</v>
      </c>
      <c r="B86" s="64"/>
      <c r="C86" s="1"/>
      <c r="D86" s="2"/>
    </row>
    <row r="87" spans="1:5" s="12" customFormat="1" ht="24.75" customHeight="1" x14ac:dyDescent="0.3">
      <c r="A87" s="93" t="s">
        <v>69</v>
      </c>
      <c r="B87" s="94"/>
      <c r="C87" s="1"/>
      <c r="D87" s="2"/>
    </row>
    <row r="88" spans="1:5" s="1" customFormat="1" ht="15.75" customHeight="1" x14ac:dyDescent="0.3">
      <c r="A88" s="61"/>
      <c r="B88" s="74" t="s">
        <v>71</v>
      </c>
      <c r="C88" s="4"/>
      <c r="D88" s="2"/>
    </row>
    <row r="89" spans="1:5" s="1" customFormat="1" x14ac:dyDescent="0.3">
      <c r="A89" s="87"/>
      <c r="B89" s="87"/>
      <c r="D89" s="2"/>
    </row>
    <row r="90" spans="1:5" s="12" customFormat="1" x14ac:dyDescent="0.3">
      <c r="A90" s="1"/>
      <c r="B90" s="73"/>
      <c r="C90" s="1"/>
      <c r="D90" s="2"/>
    </row>
    <row r="91" spans="1:5" x14ac:dyDescent="0.3">
      <c r="A91" s="63" t="s">
        <v>55</v>
      </c>
    </row>
    <row r="95" spans="1:5" x14ac:dyDescent="0.3">
      <c r="A95" s="63" t="s">
        <v>56</v>
      </c>
    </row>
    <row r="99" spans="2:4" s="1" customFormat="1" ht="18" customHeight="1" x14ac:dyDescent="0.3">
      <c r="B99" s="19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lB55ex2GLAGldMdvyGzE+N7ZJAmhup/s9dEcUl3QHRc=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3GRdacJ5JfIDVn9Ff0i0uz81IammKbMencCElu8ImBM=</DigestValue>
    </Reference>
  </SignedInfo>
  <SignatureValue>pY7xAjseVyWb9xgi40gONTTw3nhsBQ+m53MZKusmW7oq1ZbcgF8nY6lFv3vAqZTrq2KVKSAdxGDz
dSY+xMQiAYXrMuMvZQi2G+k7udnK5YEZnMMUFTC5zTR3avZ+xJg39EGKnQyZtQoRDi4hK/A0mMN8
om4n50cDiW5cjeVYbIC0yaLM17QffADMDkUjiIzdkQxA3HZCFouI839DCAUzl1pSNDDxE/kFaIMY
r30SeCsM5HyU0TzAwZFfJBo+50puJi6QDXV7F7gaWfzXsi8O6msFb5pMezzyAP7pQi+WcVdVn0jc
0CFuglfeqUzKu7NsH51ABpVV2RPrfwvSypZRtg==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cgHA2P4OTO0O6oDJkdELYaO/7Dl/gzGVTFzAr3Oo0KE=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OK7xzopL9cIST/ZwEbgzK+oApUmK9V0BH1zKN25CD08=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RlUUPDOHfMHKksnwKl7uenFf31941ruy3g77ZrsixMg=</DigestValue>
      </Reference>
      <Reference URI="/xl/sharedStrings.xml?ContentType=application/vnd.openxmlformats-officedocument.spreadsheetml.sharedStrings+xml">
        <DigestMethod Algorithm="http://www.w3.org/2001/04/xmlenc#sha256"/>
        <DigestValue>+www2C2bl4xWLg1N0FVEbsxvOT0N70SwN7qFSCpDHJQ=</DigestValue>
      </Reference>
      <Reference URI="/xl/styles.xml?ContentType=application/vnd.openxmlformats-officedocument.spreadsheetml.styles+xml">
        <DigestMethod Algorithm="http://www.w3.org/2001/04/xmlenc#sha256"/>
        <DigestValue>o5e1XcmpCaczRxMC0plnM+ceQ0Y1kc/XGhq8n4r4mNI=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QEyIPXSViWp5l6+IuSLKWG5MU1wysOs0psLBY1E6o4A=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bNwehKLOt3bfqF/A/xUADzvazd6iJJYguiZ9k+0KQqA=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2023-08-15T18:01:46Z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2023-08-15T18:01:46Z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062023</vt:lpstr>
      <vt:lpstr>'062023'!Area_de_impressao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Cristina Dias Gonçalves</dc:creator>
  <dc:description/>
  <cp:lastModifiedBy>Adriano Adriano Salles Amadeu</cp:lastModifiedBy>
  <cp:lastPrinted>2023-08-15T17:58:52Z</cp:lastPrinted>
  <dcterms:created xsi:type="dcterms:W3CDTF">2021-09-23T15:15:02Z</dcterms:created>
  <dcterms:modified xsi:type="dcterms:W3CDTF">2023-08-15T18:01:41Z</dcterms:modified>
</cp:coreProperties>
</file>