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riano.salles\Desktop\IBGC Brasil 2022\Relatório-recursos-recebidos-gastos-e-devolvidos\"/>
    </mc:Choice>
  </mc:AlternateContent>
  <bookViews>
    <workbookView xWindow="0" yWindow="0" windowWidth="28800" windowHeight="12312" tabRatio="500"/>
  </bookViews>
  <sheets>
    <sheet name="062023" sheetId="3" r:id="rId1"/>
  </sheets>
  <definedNames>
    <definedName name="_xlnm.Print_Area" localSheetId="0">'062023'!$A$1:$B$101</definedName>
  </definedNames>
  <calcPr calcId="152511"/>
</workbook>
</file>

<file path=xl/calcChain.xml><?xml version="1.0" encoding="utf-8"?>
<calcChain xmlns="http://schemas.openxmlformats.org/spreadsheetml/2006/main">
  <c r="C80" i="3" l="1"/>
  <c r="C79" i="3"/>
  <c r="B80" i="3" l="1"/>
  <c r="B56" i="3" l="1"/>
  <c r="B79" i="3"/>
  <c r="B57" i="3"/>
  <c r="B53" i="3"/>
  <c r="B52" i="3"/>
  <c r="B44" i="3"/>
  <c r="B39" i="3"/>
  <c r="B32" i="3"/>
  <c r="B28" i="3"/>
  <c r="B45" i="3" l="1"/>
  <c r="B41" i="3"/>
  <c r="B61" i="3" l="1"/>
  <c r="B29" i="3" l="1"/>
  <c r="B74" i="3" l="1"/>
  <c r="B68" i="3"/>
  <c r="B47" i="3"/>
  <c r="B48" i="3" s="1"/>
  <c r="B36" i="3"/>
  <c r="B69" i="3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<sst xmlns="http://schemas.openxmlformats.org/spreadsheetml/2006/main" count="74" uniqueCount="74">
  <si>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</si>
  <si>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</si>
  <si>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</si>
  <si>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</si>
  <si>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</si>
  <si>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</si>
  <si>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</si>
  <si>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</si>
  <si>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</si>
  <si>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</si>
  <si>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</si>
  <si>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</si>
  <si>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</si>
  <si>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</si>
  <si>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</si>
  <si>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</si>
  <si>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</si>
  <si>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</si>
  <si>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</si>
  <si>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</si>
  <si>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</si>
  <si>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</si>
  <si>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</si>
  <si>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</si>
  <si>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</si>
  <si>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</si>
  <si>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</si>
  <si>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</si>
  <si>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</si>
  <si>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</si>
  <si>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</si>
  <si>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</si>
  <si>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</si>
  <si>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</si>
  <si>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</si>
  <si>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2.2 Repasse - INVESTIMENTO </t>
  </si>
  <si>
    <t xml:space="preserve">5.2.4 Outros </t>
  </si>
  <si>
    <t xml:space="preserve">5.2.1 Aquisições de Bens 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</si>
  <si>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</si>
  <si>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</si>
  <si>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</si>
  <si>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</si>
  <si>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5.1.8 Outros - REEMBOLSOS DE DESPESAS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</si>
  <si>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</si>
  <si>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</si>
  <si>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2.5 Outras entradas - DOAÇÕES/REEMBOLSOS DE DESPESAS/ESTORNOS BANCÁRIOS</t>
  </si>
  <si>
    <t>CNPJ: 21.236.845/0001-50</t>
  </si>
  <si>
    <t>NOME DA ORGANIZAÇÃO SOCIAL/CONTRATADA: INSTITUTO BRASILEIRO DE GESTÃO COMPARTILHADA - IBGC</t>
  </si>
  <si>
    <t>Fonte: Extratos bancários e Relatorio SIPEF</t>
  </si>
  <si>
    <t>2.3 Rendimento sobre Aplicação Financeiras</t>
  </si>
  <si>
    <t>3.2 Resgate Aplicação - INVESTIMENTO</t>
  </si>
  <si>
    <t xml:space="preserve">4.2 Aplicação Financeira - INVESTIMENTO </t>
  </si>
  <si>
    <t xml:space="preserve">TOTAL APLICAÇÃO FINANCEIRA - CUSTEIO </t>
  </si>
  <si>
    <t>TOTAL APLICAÇÃO FINANCEIRA - INVESTIMENTO</t>
  </si>
  <si>
    <t>CNPJ: 02.529.964/0001-57</t>
  </si>
  <si>
    <t>Assinatura do Responsável pela Área Financeira:</t>
  </si>
  <si>
    <t>Assinatura do Contador:</t>
  </si>
  <si>
    <t>5.1.8 Outros - SERVIÇOS PÚBLICOS</t>
  </si>
  <si>
    <t>CONTRATO DE GESTÃO/ADITIVO Nº:  43/2022 SES/GO</t>
  </si>
  <si>
    <t>NOME DA UNIDADE GERIDA: HOSPITAL ESTADUAL SÃO LUÍS DE MONTES BELOS DR. GERALDO LANDÓ</t>
  </si>
  <si>
    <t>VIGÊNCIA DO CONTRATO DE GESTÃO:   INICIO: 13/06/2022   E    TÉRMINO  12/06/2026</t>
  </si>
  <si>
    <t>CNPJ: 21.236.845/0008-27</t>
  </si>
  <si>
    <t>1.2 Banco conta movimento - CUSTEIO, INVESTIMENTO  e FUNDO RESCISÓRIO</t>
  </si>
  <si>
    <t>1.3 Aplicações financeiras  - CUSTEIO, INVESTIMENTO e FUNDO RESCISÓRIO</t>
  </si>
  <si>
    <t>7.2. Banco Conta Movimento  - CUSTEIO, INVESTIMENTO e FUNDO RESCISÓRIO</t>
  </si>
  <si>
    <t>7.3 Aplicações Financeiras  - CUSTEIO, INVESTIMENTO e FUNDO RESCISÓRIO</t>
  </si>
  <si>
    <t>2.1 Repasse - CUSTEIO CEF 4292-8 / ITAU 99265-9 / ITAU 99078-6</t>
  </si>
  <si>
    <t>3.1 Resgate Aplicação - CUSTEIO CEF 4292-8 / ITAU 99265-9 / ITAU 99078-6</t>
  </si>
  <si>
    <t>4.1 Aplicação Financeira - CUSTEIO 4292-8 / ITAU 99265-9 / ITAU 99078-6</t>
  </si>
  <si>
    <r>
      <t xml:space="preserve">9.Nota Explicativa: 
</t>
    </r>
    <r>
      <rPr>
        <b/>
        <sz val="11"/>
        <color rgb="FF000000"/>
        <rFont val="Calibri"/>
        <family val="2"/>
      </rPr>
      <t/>
    </r>
  </si>
  <si>
    <t>Competência: 06/2023</t>
  </si>
  <si>
    <t>Goiânia, 30 de junho de 2023</t>
  </si>
  <si>
    <t>7.SALDO BANCÁRIO FINAL EM 30/06/2023</t>
  </si>
  <si>
    <t>8.3 Glosa - Fatura Enel Despacho nº 137/2023 SES/CGCC/GAAL (Processo 201700010019675)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</si>
</sst>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#,##0.0000000000000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9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4" fontId="0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4" fontId="1" fillId="0" borderId="0" xfId="0" applyNumberFormat="1" applyFont="1" applyBorder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1" fillId="0" borderId="0" xfId="0" applyNumberFormat="1" applyFont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4" fillId="0" borderId="0" xfId="0" applyNumberFormat="1" applyFont="1" applyFill="1"/>
    <xf numFmtId="4" fontId="0" fillId="0" borderId="0" xfId="0" applyNumberFormat="1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/>
    <xf numFmtId="0" fontId="6" fillId="3" borderId="1" xfId="0" applyFont="1" applyFill="1" applyBorder="1"/>
    <xf numFmtId="0" fontId="7" fillId="3" borderId="1" xfId="0" applyFont="1" applyFill="1" applyBorder="1"/>
    <xf numFmtId="4" fontId="6" fillId="0" borderId="1" xfId="1" applyNumberFormat="1" applyFont="1" applyBorder="1" applyAlignment="1" applyProtection="1">
      <alignment vertical="center"/>
    </xf>
    <xf numFmtId="4" fontId="7" fillId="3" borderId="1" xfId="0" applyNumberFormat="1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9" fillId="4" borderId="1" xfId="0" applyFont="1" applyFill="1" applyBorder="1" applyAlignment="1">
      <alignment horizontal="left" vertical="center"/>
    </xf>
    <xf numFmtId="4" fontId="9" fillId="4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>
      <alignment horizontal="left" vertical="center"/>
    </xf>
    <xf numFmtId="4" fontId="9" fillId="0" borderId="1" xfId="1" applyNumberFormat="1" applyFont="1" applyBorder="1" applyAlignment="1" applyProtection="1">
      <alignment vertical="center"/>
    </xf>
    <xf numFmtId="4" fontId="6" fillId="0" borderId="1" xfId="0" applyNumberFormat="1" applyFont="1" applyBorder="1" applyAlignment="1">
      <alignment vertical="center" shrinkToFi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vertical="center"/>
    </xf>
    <xf numFmtId="4" fontId="7" fillId="4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4" fontId="8" fillId="5" borderId="1" xfId="0" applyNumberFormat="1" applyFont="1" applyFill="1" applyBorder="1" applyAlignment="1">
      <alignment horizontal="right"/>
    </xf>
    <xf numFmtId="4" fontId="7" fillId="5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4" fontId="9" fillId="6" borderId="1" xfId="0" applyNumberFormat="1" applyFont="1" applyFill="1" applyBorder="1" applyAlignment="1">
      <alignment horizontal="right"/>
    </xf>
    <xf numFmtId="4" fontId="6" fillId="4" borderId="1" xfId="1" applyNumberFormat="1" applyFont="1" applyFill="1" applyBorder="1" applyAlignment="1" applyProtection="1">
      <alignment vertical="center"/>
    </xf>
    <xf numFmtId="4" fontId="6" fillId="6" borderId="1" xfId="0" applyNumberFormat="1" applyFont="1" applyFill="1" applyBorder="1" applyAlignment="1">
      <alignment vertical="center" shrinkToFit="1"/>
    </xf>
    <xf numFmtId="4" fontId="9" fillId="6" borderId="1" xfId="1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top"/>
    </xf>
    <xf numFmtId="0" fontId="9" fillId="5" borderId="1" xfId="0" applyFont="1" applyFill="1" applyBorder="1" applyAlignment="1">
      <alignment vertical="top"/>
    </xf>
    <xf numFmtId="0" fontId="6" fillId="6" borderId="4" xfId="0" applyFont="1" applyFill="1" applyBorder="1"/>
    <xf numFmtId="0" fontId="12" fillId="0" borderId="0" xfId="0" applyFont="1" applyAlignment="1">
      <alignment vertical="top" wrapText="1"/>
    </xf>
    <xf numFmtId="0" fontId="9" fillId="5" borderId="1" xfId="0" applyFont="1" applyFill="1" applyBorder="1" applyAlignment="1">
      <alignment horizontal="left" vertical="center"/>
    </xf>
    <xf numFmtId="0" fontId="9" fillId="0" borderId="0" xfId="0" applyFont="1"/>
    <xf numFmtId="4" fontId="9" fillId="5" borderId="1" xfId="1" applyNumberFormat="1" applyFont="1" applyFill="1" applyBorder="1" applyAlignment="1" applyProtection="1">
      <alignment vertical="center" wrapText="1"/>
    </xf>
    <xf numFmtId="4" fontId="6" fillId="0" borderId="1" xfId="1" applyNumberFormat="1" applyFont="1" applyBorder="1" applyAlignment="1" applyProtection="1">
      <alignment vertical="center" wrapText="1"/>
    </xf>
    <xf numFmtId="4" fontId="0" fillId="0" borderId="0" xfId="0" applyNumberFormat="1" applyFont="1" applyFill="1" applyAlignment="1">
      <alignment horizontal="right"/>
    </xf>
    <xf numFmtId="4" fontId="6" fillId="0" borderId="1" xfId="1" applyNumberFormat="1" applyFont="1" applyFill="1" applyBorder="1" applyAlignment="1" applyProtection="1">
      <alignment vertical="center"/>
    </xf>
    <xf numFmtId="4" fontId="6" fillId="3" borderId="1" xfId="0" applyNumberFormat="1" applyFont="1" applyFill="1" applyBorder="1" applyAlignment="1"/>
    <xf numFmtId="4" fontId="9" fillId="4" borderId="1" xfId="0" applyNumberFormat="1" applyFont="1" applyFill="1" applyBorder="1" applyAlignment="1">
      <alignment horizontal="left" vertical="center"/>
    </xf>
    <xf numFmtId="4" fontId="9" fillId="5" borderId="1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top"/>
    </xf>
    <xf numFmtId="4" fontId="0" fillId="0" borderId="0" xfId="0" applyNumberFormat="1" applyFont="1"/>
    <xf numFmtId="4" fontId="9" fillId="0" borderId="0" xfId="0" applyNumberFormat="1" applyFont="1" applyAlignment="1">
      <alignment horizontal="right"/>
    </xf>
    <xf numFmtId="0" fontId="6" fillId="0" borderId="1" xfId="0" applyFont="1" applyFill="1" applyBorder="1" applyAlignment="1"/>
    <xf numFmtId="4" fontId="6" fillId="0" borderId="1" xfId="0" applyNumberFormat="1" applyFont="1" applyFill="1" applyBorder="1" applyAlignment="1"/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" fontId="0" fillId="0" borderId="0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164" fontId="3" fillId="0" borderId="0" xfId="1" applyBorder="1" applyProtection="1"/>
    <xf numFmtId="165" fontId="0" fillId="0" borderId="0" xfId="0" applyNumberFormat="1" applyFont="1" applyBorder="1"/>
    <xf numFmtId="4" fontId="9" fillId="0" borderId="0" xfId="1" applyNumberFormat="1" applyFont="1" applyBorder="1" applyAlignment="1" applyProtection="1">
      <alignment horizontal="lef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" fontId="9" fillId="3" borderId="3" xfId="0" applyNumberFormat="1" applyFont="1" applyFill="1" applyBorder="1" applyAlignment="1">
      <alignment horizontal="right" vertical="center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69849</xdr:colOff>
      <xdr:row>0</xdr:row>
      <xdr:rowOff>0</xdr:rowOff>
    </xdr:from>
    <xdr:to>
      <xdr:col>0</xdr:col>
      <xdr:colOff>5076825</xdr:colOff>
      <xdr:row>2</xdr:row>
      <xdr:rowOff>9525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9849" y="0"/>
          <a:ext cx="5006976" cy="139065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0</xdr:col>
      <xdr:colOff>7045113</xdr:colOff>
      <xdr:row>91</xdr:row>
      <xdr:rowOff>6512</xdr:rowOff>
    </xdr:from>
    <xdr:to>
      <xdr:col>1</xdr:col>
      <xdr:colOff>1478280</xdr:colOff>
      <xdr:row>94</xdr:row>
      <xdr:rowOff>104205</xdr:rowOff>
    </xdr:to>
    <xdr:sp macro="" textlink="">
      <xdr:nvSpPr>
        <xdr:cNvPr id="3" name="CaixaDeTexto 2"/>
        <xdr:cNvSpPr txBox="1"/>
      </xdr:nvSpPr>
      <xdr:spPr>
        <a:xfrm>
          <a:off x="7045113" y="19079372"/>
          <a:ext cx="290660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LUDMYLLA BASTOS E BARBOSA MAQUEARA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PRESIDENTE</a:t>
          </a:r>
        </a:p>
      </xdr:txBody>
    </xdr:sp>
    <xdr:clientData/>
  </xdr:twoCellAnchor>
  <xdr:twoCellAnchor>
    <xdr:from>
      <xdr:col>0</xdr:col>
      <xdr:colOff>3167838</xdr:colOff>
      <xdr:row>91</xdr:row>
      <xdr:rowOff>9117</xdr:rowOff>
    </xdr:from>
    <xdr:to>
      <xdr:col>0</xdr:col>
      <xdr:colOff>6163735</xdr:colOff>
      <xdr:row>94</xdr:row>
      <xdr:rowOff>106810</xdr:rowOff>
    </xdr:to>
    <xdr:sp macro="" textlink="">
      <xdr:nvSpPr>
        <xdr:cNvPr id="4" name="CaixaDeTexto 3"/>
        <xdr:cNvSpPr txBox="1"/>
      </xdr:nvSpPr>
      <xdr:spPr>
        <a:xfrm>
          <a:off x="3167838" y="19341057"/>
          <a:ext cx="2995897" cy="64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ADRIANO SALLES AMADEU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GERENTE FINANCEIRO</a:t>
          </a:r>
        </a:p>
      </xdr:txBody>
    </xdr:sp>
    <xdr:clientData/>
  </xdr:twoCellAnchor>
  <xdr:twoCellAnchor>
    <xdr:from>
      <xdr:col>0</xdr:col>
      <xdr:colOff>3184770</xdr:colOff>
      <xdr:row>96</xdr:row>
      <xdr:rowOff>13026</xdr:rowOff>
    </xdr:from>
    <xdr:to>
      <xdr:col>0</xdr:col>
      <xdr:colOff>6180667</xdr:colOff>
      <xdr:row>99</xdr:row>
      <xdr:rowOff>65128</xdr:rowOff>
    </xdr:to>
    <xdr:sp macro="" textlink="">
      <xdr:nvSpPr>
        <xdr:cNvPr id="5" name="CaixaDeTexto 4"/>
        <xdr:cNvSpPr txBox="1"/>
      </xdr:nvSpPr>
      <xdr:spPr>
        <a:xfrm>
          <a:off x="3184770" y="20259366"/>
          <a:ext cx="2995897" cy="646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_______________________________________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LIDIANY DE JESUS OLIVEIRA</a:t>
          </a:r>
        </a:p>
        <a:p>
          <a:r>
            <a:rPr lang="pt-BR" sz="1100" b="0" i="0" u="none" strike="noStrike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Reg. no CRC - GO sob o No. 20789/0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99"/>
  <sheetViews>
    <sheetView showGridLines="0" tabSelected="1" zoomScaleNormal="100" zoomScaleSheetLayoutView="70" zoomScalePageLayoutView="70" workbookViewId="0">
      <selection activeCell="B99" sqref="A1:B99"/>
    </sheetView>
  </sheetViews>
  <sheetFormatPr defaultColWidth="41.6640625" defaultRowHeight="14.4" x14ac:dyDescent="0.3"/>
  <cols>
    <col min="1" max="1" width="123.5546875" style="1" customWidth="1"/>
    <col min="2" max="2" width="22.77734375" style="73" customWidth="1"/>
    <col min="3" max="3" width="22" style="1" customWidth="1"/>
    <col min="4" max="4" width="21" style="2" customWidth="1"/>
    <col min="5" max="1024" width="41.6640625" style="1"/>
  </cols>
  <sheetData>
    <row r="1" spans="1:3" ht="99.9" customHeight="1" x14ac:dyDescent="0.3">
      <c r="A1" s="86"/>
      <c r="B1" s="86"/>
    </row>
    <row r="2" spans="1:3" s="1" customFormat="1" ht="9" customHeight="1" x14ac:dyDescent="0.3">
      <c r="A2" s="87" t="s">
        <v>0</v>
      </c>
      <c r="B2" s="87"/>
      <c r="C2" s="2"/>
    </row>
    <row r="3" spans="1:3" s="1" customFormat="1" ht="9" customHeight="1" x14ac:dyDescent="0.3">
      <c r="A3" s="87"/>
      <c r="B3" s="87"/>
      <c r="C3" s="2"/>
    </row>
    <row r="4" spans="1:3" s="1" customFormat="1" ht="9" customHeight="1" x14ac:dyDescent="0.3">
      <c r="A4" s="87"/>
      <c r="B4" s="87"/>
      <c r="C4" s="2"/>
    </row>
    <row r="5" spans="1:3" s="1" customFormat="1" ht="9" customHeight="1" x14ac:dyDescent="0.3">
      <c r="A5" s="87"/>
      <c r="B5" s="87"/>
      <c r="C5" s="2"/>
    </row>
    <row r="6" spans="1:3" s="1" customFormat="1" ht="9" customHeight="1" x14ac:dyDescent="0.3">
      <c r="A6" s="87"/>
      <c r="B6" s="87"/>
      <c r="C6" s="2"/>
    </row>
    <row r="7" spans="1:3" s="1" customFormat="1" ht="9" customHeight="1" x14ac:dyDescent="0.3">
      <c r="A7" s="87"/>
      <c r="B7" s="87"/>
      <c r="C7" s="3"/>
    </row>
    <row r="8" spans="1:3" s="1" customFormat="1" ht="23.25" customHeight="1" x14ac:dyDescent="0.3">
      <c r="A8" s="88" t="s">
        <v>1</v>
      </c>
      <c r="B8" s="88"/>
      <c r="C8" s="3"/>
    </row>
    <row r="9" spans="1:3" s="1" customFormat="1" ht="23.25" customHeight="1" x14ac:dyDescent="0.3">
      <c r="A9" s="88"/>
      <c r="B9" s="88"/>
      <c r="C9" s="3"/>
    </row>
    <row r="10" spans="1:3" s="1" customFormat="1" ht="15.9" customHeight="1" x14ac:dyDescent="0.3">
      <c r="A10" s="21" t="s">
        <v>34</v>
      </c>
      <c r="B10" s="52"/>
      <c r="C10" s="2"/>
    </row>
    <row r="11" spans="1:3" s="1" customFormat="1" ht="15.9" customHeight="1" x14ac:dyDescent="0.3">
      <c r="A11" s="21" t="s">
        <v>54</v>
      </c>
      <c r="B11" s="22"/>
      <c r="C11" s="2"/>
    </row>
    <row r="12" spans="1:3" s="1" customFormat="1" ht="15.9" customHeight="1" x14ac:dyDescent="0.3">
      <c r="A12" s="23" t="s">
        <v>47</v>
      </c>
      <c r="B12" s="68"/>
      <c r="C12" s="4"/>
    </row>
    <row r="13" spans="1:3" s="1" customFormat="1" ht="15.9" customHeight="1" x14ac:dyDescent="0.3">
      <c r="A13" s="24" t="s">
        <v>46</v>
      </c>
      <c r="B13" s="22"/>
      <c r="C13" s="2"/>
    </row>
    <row r="14" spans="1:3" s="1" customFormat="1" ht="15.9" customHeight="1" x14ac:dyDescent="0.3">
      <c r="A14" s="75" t="s">
        <v>59</v>
      </c>
      <c r="B14" s="76"/>
      <c r="C14" s="5"/>
    </row>
    <row r="15" spans="1:3" s="1" customFormat="1" ht="15.9" customHeight="1" x14ac:dyDescent="0.3">
      <c r="A15" s="77" t="s">
        <v>61</v>
      </c>
      <c r="B15" s="78"/>
      <c r="C15" s="2"/>
    </row>
    <row r="16" spans="1:3" s="1" customFormat="1" ht="15.9" customHeight="1" x14ac:dyDescent="0.3">
      <c r="A16" s="75" t="s">
        <v>58</v>
      </c>
      <c r="B16" s="76"/>
      <c r="C16" s="4"/>
    </row>
    <row r="17" spans="1:3" s="1" customFormat="1" ht="15.9" customHeight="1" x14ac:dyDescent="0.3">
      <c r="A17" s="75" t="s">
        <v>60</v>
      </c>
      <c r="B17" s="76"/>
      <c r="C17" s="5"/>
    </row>
    <row r="18" spans="1:3" s="1" customFormat="1" ht="15.9" customHeight="1" x14ac:dyDescent="0.3">
      <c r="A18" s="77"/>
      <c r="B18" s="78"/>
      <c r="C18" s="5"/>
    </row>
    <row r="19" spans="1:3" s="7" customFormat="1" ht="15.9" customHeight="1" x14ac:dyDescent="0.3">
      <c r="A19" s="79" t="s">
        <v>40</v>
      </c>
      <c r="B19" s="67">
        <v>3688301.27</v>
      </c>
      <c r="C19" s="6"/>
    </row>
    <row r="20" spans="1:3" s="7" customFormat="1" ht="15.9" customHeight="1" x14ac:dyDescent="0.3">
      <c r="A20" s="25" t="s">
        <v>41</v>
      </c>
      <c r="B20" s="26">
        <v>0</v>
      </c>
      <c r="C20" s="6"/>
    </row>
    <row r="21" spans="1:3" s="7" customFormat="1" ht="15.9" customHeight="1" x14ac:dyDescent="0.3">
      <c r="A21" s="25"/>
      <c r="B21" s="27"/>
      <c r="C21" s="6"/>
    </row>
    <row r="22" spans="1:3" s="1" customFormat="1" ht="21.9" customHeight="1" x14ac:dyDescent="0.3">
      <c r="A22" s="89" t="s">
        <v>2</v>
      </c>
      <c r="B22" s="89"/>
      <c r="C22" s="4"/>
    </row>
    <row r="23" spans="1:3" s="1" customFormat="1" ht="14.1" customHeight="1" x14ac:dyDescent="0.3">
      <c r="A23" s="28"/>
      <c r="B23" s="90" t="s">
        <v>39</v>
      </c>
      <c r="C23" s="4"/>
    </row>
    <row r="24" spans="1:3" s="1" customFormat="1" ht="15.9" customHeight="1" x14ac:dyDescent="0.3">
      <c r="A24" s="29" t="s">
        <v>70</v>
      </c>
      <c r="B24" s="90"/>
      <c r="C24" s="8"/>
    </row>
    <row r="25" spans="1:3" s="1" customFormat="1" ht="15.9" customHeight="1" x14ac:dyDescent="0.3">
      <c r="A25" s="30" t="s">
        <v>3</v>
      </c>
      <c r="B25" s="31"/>
      <c r="C25" s="9"/>
    </row>
    <row r="26" spans="1:3" s="1" customFormat="1" ht="15.9" customHeight="1" x14ac:dyDescent="0.3">
      <c r="A26" s="32" t="s">
        <v>4</v>
      </c>
      <c r="B26" s="33">
        <v>0</v>
      </c>
      <c r="C26" s="10"/>
    </row>
    <row r="27" spans="1:3" s="1" customFormat="1" ht="15.9" customHeight="1" x14ac:dyDescent="0.3">
      <c r="A27" s="32" t="s">
        <v>62</v>
      </c>
      <c r="B27" s="33">
        <v>53.21</v>
      </c>
      <c r="C27" s="10"/>
    </row>
    <row r="28" spans="1:3" s="1" customFormat="1" ht="15.9" customHeight="1" x14ac:dyDescent="0.3">
      <c r="A28" s="32" t="s">
        <v>63</v>
      </c>
      <c r="B28" s="33">
        <f>1110205.58+3880.04+153519.55</f>
        <v>1267605.1700000002</v>
      </c>
      <c r="C28" s="10"/>
    </row>
    <row r="29" spans="1:3" s="1" customFormat="1" ht="15.9" customHeight="1" x14ac:dyDescent="0.3">
      <c r="A29" s="34" t="s">
        <v>26</v>
      </c>
      <c r="B29" s="35">
        <f>B27+B28+B26</f>
        <v>1267658.3800000001</v>
      </c>
      <c r="C29" s="10"/>
    </row>
    <row r="30" spans="1:3" s="1" customFormat="1" ht="15.9" customHeight="1" x14ac:dyDescent="0.3">
      <c r="A30" s="36"/>
      <c r="B30" s="26"/>
      <c r="C30" s="10"/>
    </row>
    <row r="31" spans="1:3" s="1" customFormat="1" ht="15.9" customHeight="1" x14ac:dyDescent="0.3">
      <c r="A31" s="30" t="s">
        <v>5</v>
      </c>
      <c r="B31" s="69"/>
      <c r="C31" s="8"/>
    </row>
    <row r="32" spans="1:3" s="1" customFormat="1" ht="15.9" customHeight="1" x14ac:dyDescent="0.3">
      <c r="A32" s="37" t="s">
        <v>66</v>
      </c>
      <c r="B32" s="65">
        <f>3588301.27+65324.46</f>
        <v>3653625.73</v>
      </c>
      <c r="C32" s="11"/>
    </row>
    <row r="33" spans="1:4" s="12" customFormat="1" ht="15.9" customHeight="1" x14ac:dyDescent="0.3">
      <c r="A33" s="37" t="s">
        <v>35</v>
      </c>
      <c r="B33" s="26">
        <v>107520</v>
      </c>
      <c r="C33" s="11"/>
    </row>
    <row r="34" spans="1:4" s="12" customFormat="1" ht="15.9" customHeight="1" x14ac:dyDescent="0.3">
      <c r="A34" s="21" t="s">
        <v>49</v>
      </c>
      <c r="B34" s="26">
        <v>13573.19</v>
      </c>
      <c r="C34" s="11"/>
    </row>
    <row r="35" spans="1:4" s="12" customFormat="1" ht="15.9" customHeight="1" x14ac:dyDescent="0.3">
      <c r="A35" s="21" t="s">
        <v>45</v>
      </c>
      <c r="B35" s="26">
        <v>12.78</v>
      </c>
      <c r="C35" s="11"/>
    </row>
    <row r="36" spans="1:4" s="12" customFormat="1" ht="15.9" customHeight="1" x14ac:dyDescent="0.3">
      <c r="A36" s="38" t="s">
        <v>27</v>
      </c>
      <c r="B36" s="35">
        <f>SUM(B32:B35)</f>
        <v>3774731.6999999997</v>
      </c>
      <c r="C36" s="13"/>
    </row>
    <row r="37" spans="1:4" s="12" customFormat="1" ht="15.9" customHeight="1" x14ac:dyDescent="0.3">
      <c r="A37" s="39"/>
      <c r="B37" s="40"/>
      <c r="C37" s="13"/>
    </row>
    <row r="38" spans="1:4" s="12" customFormat="1" ht="15.9" customHeight="1" x14ac:dyDescent="0.3">
      <c r="A38" s="41" t="s">
        <v>6</v>
      </c>
      <c r="B38" s="42"/>
      <c r="C38" s="13"/>
    </row>
    <row r="39" spans="1:4" s="12" customFormat="1" ht="15.9" customHeight="1" x14ac:dyDescent="0.3">
      <c r="A39" s="37" t="s">
        <v>67</v>
      </c>
      <c r="B39" s="67">
        <f>3588382+2846495.31+24177.41</f>
        <v>6459054.7200000007</v>
      </c>
      <c r="C39" s="13"/>
      <c r="D39" s="20"/>
    </row>
    <row r="40" spans="1:4" s="12" customFormat="1" ht="15.9" customHeight="1" x14ac:dyDescent="0.3">
      <c r="A40" s="37" t="s">
        <v>50</v>
      </c>
      <c r="B40" s="26">
        <v>0</v>
      </c>
      <c r="C40" s="13"/>
      <c r="D40" s="20"/>
    </row>
    <row r="41" spans="1:4" s="12" customFormat="1" ht="15.9" customHeight="1" x14ac:dyDescent="0.3">
      <c r="A41" s="38" t="s">
        <v>28</v>
      </c>
      <c r="B41" s="35">
        <f>SUM(B39:B40)</f>
        <v>6459054.7200000007</v>
      </c>
      <c r="C41" s="13"/>
    </row>
    <row r="42" spans="1:4" s="15" customFormat="1" ht="15.9" customHeight="1" x14ac:dyDescent="0.3">
      <c r="A42" s="43"/>
      <c r="B42" s="44"/>
      <c r="C42" s="14"/>
    </row>
    <row r="43" spans="1:4" s="12" customFormat="1" ht="15.9" customHeight="1" x14ac:dyDescent="0.3">
      <c r="A43" s="45" t="s">
        <v>7</v>
      </c>
      <c r="B43" s="46"/>
      <c r="C43" s="16"/>
    </row>
    <row r="44" spans="1:4" s="12" customFormat="1" ht="15.9" customHeight="1" x14ac:dyDescent="0.3">
      <c r="A44" s="47" t="s">
        <v>68</v>
      </c>
      <c r="B44" s="26">
        <f>3588280.27+1968654.52+32462.79</f>
        <v>5589397.5800000001</v>
      </c>
      <c r="C44" s="16"/>
      <c r="D44" s="20"/>
    </row>
    <row r="45" spans="1:4" s="12" customFormat="1" ht="15.9" customHeight="1" x14ac:dyDescent="0.3">
      <c r="A45" s="43" t="s">
        <v>52</v>
      </c>
      <c r="B45" s="35">
        <f>B44</f>
        <v>5589397.5800000001</v>
      </c>
      <c r="C45" s="16"/>
      <c r="D45" s="20"/>
    </row>
    <row r="46" spans="1:4" s="12" customFormat="1" ht="15.9" customHeight="1" x14ac:dyDescent="0.3">
      <c r="A46" s="47" t="s">
        <v>51</v>
      </c>
      <c r="B46" s="26">
        <v>107520</v>
      </c>
      <c r="C46" s="16"/>
    </row>
    <row r="47" spans="1:4" s="12" customFormat="1" ht="15.9" customHeight="1" x14ac:dyDescent="0.3">
      <c r="A47" s="43" t="s">
        <v>53</v>
      </c>
      <c r="B47" s="35">
        <f>B46</f>
        <v>107520</v>
      </c>
      <c r="C47" s="16"/>
    </row>
    <row r="48" spans="1:4" s="12" customFormat="1" ht="15.9" customHeight="1" x14ac:dyDescent="0.3">
      <c r="A48" s="41" t="s">
        <v>29</v>
      </c>
      <c r="B48" s="48">
        <f>B45+B47</f>
        <v>5696917.5800000001</v>
      </c>
      <c r="C48" s="16"/>
    </row>
    <row r="49" spans="1:4" s="15" customFormat="1" ht="15.9" customHeight="1" x14ac:dyDescent="0.3">
      <c r="A49" s="43"/>
      <c r="B49" s="44"/>
      <c r="C49" s="14"/>
    </row>
    <row r="50" spans="1:4" s="12" customFormat="1" ht="15.9" customHeight="1" x14ac:dyDescent="0.3">
      <c r="A50" s="41" t="s">
        <v>8</v>
      </c>
      <c r="B50" s="49"/>
      <c r="C50" s="16"/>
    </row>
    <row r="51" spans="1:4" s="12" customFormat="1" ht="15.9" customHeight="1" x14ac:dyDescent="0.3">
      <c r="A51" s="41" t="s">
        <v>9</v>
      </c>
      <c r="B51" s="70"/>
      <c r="C51" s="8"/>
    </row>
    <row r="52" spans="1:4" s="12" customFormat="1" ht="15.9" customHeight="1" x14ac:dyDescent="0.3">
      <c r="A52" s="50" t="s">
        <v>10</v>
      </c>
      <c r="B52" s="26">
        <f>728272.04+25010.21</f>
        <v>753282.25</v>
      </c>
      <c r="C52" s="11"/>
    </row>
    <row r="53" spans="1:4" s="12" customFormat="1" ht="15.9" customHeight="1" x14ac:dyDescent="0.3">
      <c r="A53" s="51" t="s">
        <v>11</v>
      </c>
      <c r="B53" s="26">
        <f>2661702.93+1818</f>
        <v>2663520.9300000002</v>
      </c>
      <c r="C53" s="11"/>
    </row>
    <row r="54" spans="1:4" s="12" customFormat="1" ht="15.9" customHeight="1" x14ac:dyDescent="0.3">
      <c r="A54" s="51" t="s">
        <v>12</v>
      </c>
      <c r="B54" s="26">
        <v>424035.91</v>
      </c>
      <c r="C54" s="11"/>
    </row>
    <row r="55" spans="1:4" s="12" customFormat="1" ht="15.9" customHeight="1" x14ac:dyDescent="0.3">
      <c r="A55" s="50" t="s">
        <v>13</v>
      </c>
      <c r="B55" s="26">
        <v>0</v>
      </c>
      <c r="C55" s="11"/>
    </row>
    <row r="56" spans="1:4" s="12" customFormat="1" ht="15.9" customHeight="1" x14ac:dyDescent="0.3">
      <c r="A56" s="50" t="s">
        <v>14</v>
      </c>
      <c r="B56" s="26">
        <f>203250.07+1013.04+8289.86</f>
        <v>212552.97000000003</v>
      </c>
      <c r="C56" s="11"/>
    </row>
    <row r="57" spans="1:4" s="12" customFormat="1" ht="15.9" customHeight="1" x14ac:dyDescent="0.3">
      <c r="A57" s="50" t="s">
        <v>15</v>
      </c>
      <c r="B57" s="26">
        <f>338392.01+2669.27</f>
        <v>341061.28</v>
      </c>
      <c r="C57" s="11"/>
    </row>
    <row r="58" spans="1:4" s="12" customFormat="1" ht="26.25" customHeight="1" x14ac:dyDescent="0.3">
      <c r="A58" s="50" t="s">
        <v>43</v>
      </c>
      <c r="B58" s="26">
        <v>116336.11</v>
      </c>
      <c r="C58" s="11"/>
    </row>
    <row r="59" spans="1:4" s="12" customFormat="1" ht="15.9" customHeight="1" x14ac:dyDescent="0.3">
      <c r="A59" s="47" t="s">
        <v>42</v>
      </c>
      <c r="B59" s="26">
        <v>0</v>
      </c>
      <c r="C59" s="11"/>
    </row>
    <row r="60" spans="1:4" s="12" customFormat="1" ht="15.9" customHeight="1" x14ac:dyDescent="0.3">
      <c r="A60" s="47" t="s">
        <v>57</v>
      </c>
      <c r="B60" s="26">
        <v>20819.27</v>
      </c>
      <c r="C60" s="11"/>
    </row>
    <row r="61" spans="1:4" s="12" customFormat="1" ht="15.9" customHeight="1" x14ac:dyDescent="0.3">
      <c r="A61" s="43" t="s">
        <v>44</v>
      </c>
      <c r="B61" s="35">
        <f>SUM(B52:B60)</f>
        <v>4531608.7200000007</v>
      </c>
      <c r="C61" s="11"/>
      <c r="D61" s="20"/>
    </row>
    <row r="62" spans="1:4" s="12" customFormat="1" ht="15.9" customHeight="1" x14ac:dyDescent="0.3">
      <c r="A62" s="43"/>
      <c r="B62" s="52"/>
      <c r="C62" s="11"/>
      <c r="D62" s="20"/>
    </row>
    <row r="63" spans="1:4" s="12" customFormat="1" ht="15.9" customHeight="1" x14ac:dyDescent="0.3">
      <c r="A63" s="41" t="s">
        <v>16</v>
      </c>
      <c r="B63" s="70"/>
      <c r="C63" s="13"/>
    </row>
    <row r="64" spans="1:4" s="12" customFormat="1" ht="15.9" customHeight="1" x14ac:dyDescent="0.3">
      <c r="A64" s="50" t="s">
        <v>37</v>
      </c>
      <c r="B64" s="26">
        <v>0</v>
      </c>
      <c r="C64" s="13"/>
    </row>
    <row r="65" spans="1:6" s="12" customFormat="1" ht="15.9" customHeight="1" x14ac:dyDescent="0.3">
      <c r="A65" s="50" t="s">
        <v>17</v>
      </c>
      <c r="B65" s="26">
        <v>0</v>
      </c>
      <c r="C65" s="13"/>
    </row>
    <row r="66" spans="1:6" s="12" customFormat="1" ht="15.9" customHeight="1" x14ac:dyDescent="0.3">
      <c r="A66" s="47" t="s">
        <v>18</v>
      </c>
      <c r="B66" s="26">
        <v>0</v>
      </c>
      <c r="C66" s="13"/>
    </row>
    <row r="67" spans="1:6" s="12" customFormat="1" ht="15.9" customHeight="1" x14ac:dyDescent="0.3">
      <c r="A67" s="47" t="s">
        <v>36</v>
      </c>
      <c r="B67" s="26">
        <v>0</v>
      </c>
      <c r="C67" s="13"/>
    </row>
    <row r="68" spans="1:6" s="12" customFormat="1" ht="15.9" customHeight="1" x14ac:dyDescent="0.3">
      <c r="A68" s="43" t="s">
        <v>30</v>
      </c>
      <c r="B68" s="35">
        <f>SUM(B64:B67)</f>
        <v>0</v>
      </c>
      <c r="C68" s="16"/>
    </row>
    <row r="69" spans="1:6" s="12" customFormat="1" ht="15.9" customHeight="1" x14ac:dyDescent="0.3">
      <c r="A69" s="43" t="s">
        <v>31</v>
      </c>
      <c r="B69" s="35">
        <f>B61+B68</f>
        <v>4531608.7200000007</v>
      </c>
      <c r="C69" s="16"/>
    </row>
    <row r="70" spans="1:6" s="12" customFormat="1" ht="15.9" customHeight="1" x14ac:dyDescent="0.3">
      <c r="A70" s="43"/>
      <c r="B70" s="40"/>
      <c r="C70" s="16"/>
      <c r="D70" s="20"/>
    </row>
    <row r="71" spans="1:6" s="12" customFormat="1" ht="15.9" customHeight="1" x14ac:dyDescent="0.3">
      <c r="A71" s="45" t="s">
        <v>19</v>
      </c>
      <c r="B71" s="46"/>
      <c r="C71" s="16"/>
    </row>
    <row r="72" spans="1:6" s="12" customFormat="1" ht="15.9" customHeight="1" x14ac:dyDescent="0.3">
      <c r="A72" s="50" t="s">
        <v>20</v>
      </c>
      <c r="B72" s="26">
        <v>0</v>
      </c>
      <c r="C72" s="13"/>
      <c r="D72" s="20"/>
    </row>
    <row r="73" spans="1:6" s="12" customFormat="1" ht="15.9" customHeight="1" x14ac:dyDescent="0.3">
      <c r="A73" s="50" t="s">
        <v>38</v>
      </c>
      <c r="B73" s="26">
        <v>0</v>
      </c>
      <c r="C73" s="2"/>
    </row>
    <row r="74" spans="1:6" s="12" customFormat="1" ht="15.9" customHeight="1" x14ac:dyDescent="0.3">
      <c r="A74" s="53" t="s">
        <v>32</v>
      </c>
      <c r="B74" s="54">
        <f>B72+B73</f>
        <v>0</v>
      </c>
      <c r="C74" s="2"/>
    </row>
    <row r="75" spans="1:6" s="18" customFormat="1" ht="15.9" customHeight="1" x14ac:dyDescent="0.3">
      <c r="A75" s="43"/>
      <c r="B75" s="71"/>
      <c r="C75" s="17"/>
    </row>
    <row r="76" spans="1:6" s="12" customFormat="1" ht="15.9" customHeight="1" x14ac:dyDescent="0.3">
      <c r="A76" s="30" t="s">
        <v>72</v>
      </c>
      <c r="B76" s="55"/>
      <c r="C76" s="10"/>
    </row>
    <row r="77" spans="1:6" s="12" customFormat="1" ht="15.9" customHeight="1" x14ac:dyDescent="0.3">
      <c r="A77" s="56" t="s">
        <v>21</v>
      </c>
      <c r="B77" s="33">
        <v>0</v>
      </c>
      <c r="C77" s="10"/>
      <c r="D77" s="83"/>
    </row>
    <row r="78" spans="1:6" s="12" customFormat="1" ht="15.9" customHeight="1" x14ac:dyDescent="0.3">
      <c r="A78" s="56" t="s">
        <v>64</v>
      </c>
      <c r="B78" s="33">
        <v>30</v>
      </c>
      <c r="C78" s="10"/>
      <c r="D78" s="20"/>
    </row>
    <row r="79" spans="1:6" s="12" customFormat="1" ht="15.9" customHeight="1" x14ac:dyDescent="0.3">
      <c r="A79" s="56" t="s">
        <v>65</v>
      </c>
      <c r="B79" s="33">
        <f>236024.91+111482.07+163244.38</f>
        <v>510751.36</v>
      </c>
      <c r="C79" s="82">
        <f>B77+B78+B79-B80</f>
        <v>0</v>
      </c>
      <c r="D79" s="20"/>
      <c r="F79" s="20"/>
    </row>
    <row r="80" spans="1:6" s="12" customFormat="1" ht="15.9" customHeight="1" x14ac:dyDescent="0.3">
      <c r="A80" s="53" t="s">
        <v>33</v>
      </c>
      <c r="B80" s="57">
        <f>ROUND((B29+B36)-(B69+B74),2)</f>
        <v>510781.36</v>
      </c>
      <c r="C80" s="84" t="str">
        <f>IF(B78+B79+B77&lt;&gt;B80,"ERRO","")</f>
        <v/>
      </c>
      <c r="D80" s="20"/>
    </row>
    <row r="81" spans="1:5" s="12" customFormat="1" ht="15.9" customHeight="1" x14ac:dyDescent="0.3">
      <c r="A81" s="60" t="s">
        <v>48</v>
      </c>
      <c r="B81" s="81"/>
      <c r="C81" s="5"/>
      <c r="D81" s="2"/>
    </row>
    <row r="82" spans="1:5" s="12" customFormat="1" ht="15.9" customHeight="1" x14ac:dyDescent="0.3">
      <c r="A82" s="59" t="s">
        <v>22</v>
      </c>
      <c r="B82" s="72"/>
      <c r="C82" s="5"/>
      <c r="D82" s="2"/>
    </row>
    <row r="83" spans="1:5" s="12" customFormat="1" ht="15.9" customHeight="1" x14ac:dyDescent="0.3">
      <c r="A83" s="58" t="s">
        <v>23</v>
      </c>
      <c r="B83" s="33"/>
      <c r="C83" s="5"/>
      <c r="D83" s="2"/>
    </row>
    <row r="84" spans="1:5" s="12" customFormat="1" ht="15.9" customHeight="1" x14ac:dyDescent="0.3">
      <c r="A84" s="58" t="s">
        <v>24</v>
      </c>
      <c r="B84" s="33"/>
      <c r="C84" s="80"/>
      <c r="D84" s="66"/>
      <c r="E84" s="20"/>
    </row>
    <row r="85" spans="1:5" s="12" customFormat="1" ht="15.9" customHeight="1" x14ac:dyDescent="0.3">
      <c r="A85" s="58" t="s">
        <v>73</v>
      </c>
      <c r="B85" s="33">
        <v>32994.29</v>
      </c>
      <c r="C85" s="5"/>
      <c r="D85" s="2"/>
      <c r="E85" s="20"/>
    </row>
    <row r="86" spans="1:5" s="12" customFormat="1" ht="19.5" customHeight="1" x14ac:dyDescent="0.3">
      <c r="A86" s="62" t="s">
        <v>25</v>
      </c>
      <c r="B86" s="64"/>
      <c r="C86" s="1"/>
      <c r="D86" s="2"/>
    </row>
    <row r="87" spans="1:5" s="12" customFormat="1" ht="24.75" customHeight="1" x14ac:dyDescent="0.3">
      <c r="A87" s="91" t="s">
        <v>69</v>
      </c>
      <c r="B87" s="92"/>
      <c r="C87" s="1"/>
      <c r="D87" s="2"/>
    </row>
    <row r="88" spans="1:5" s="1" customFormat="1" ht="15.75" customHeight="1" x14ac:dyDescent="0.3">
      <c r="A88" s="61"/>
      <c r="B88" s="74" t="s">
        <v>71</v>
      </c>
      <c r="C88" s="4"/>
      <c r="D88" s="2"/>
    </row>
    <row r="89" spans="1:5" s="1" customFormat="1" x14ac:dyDescent="0.3">
      <c r="A89" s="85"/>
      <c r="B89" s="85"/>
      <c r="D89" s="2"/>
    </row>
    <row r="90" spans="1:5" s="12" customFormat="1" x14ac:dyDescent="0.3">
      <c r="A90" s="1"/>
      <c r="B90" s="73"/>
      <c r="C90" s="1"/>
      <c r="D90" s="2"/>
    </row>
    <row r="91" spans="1:5" x14ac:dyDescent="0.3">
      <c r="A91" s="63" t="s">
        <v>55</v>
      </c>
    </row>
    <row r="95" spans="1:5" x14ac:dyDescent="0.3">
      <c r="A95" s="63" t="s">
        <v>56</v>
      </c>
    </row>
    <row r="99" spans="2:4" s="1" customFormat="1" ht="18" customHeight="1" x14ac:dyDescent="0.3">
      <c r="B99" s="19"/>
      <c r="D99" s="2"/>
    </row>
  </sheetData>
  <mergeCells count="7">
    <mergeCell ref="A89:B89"/>
    <mergeCell ref="A1:B1"/>
    <mergeCell ref="A2:B7"/>
    <mergeCell ref="A8:B9"/>
    <mergeCell ref="A22:B22"/>
    <mergeCell ref="B23:B24"/>
    <mergeCell ref="A87:B8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6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igt1g5rDBEP7+sFakQ4ixnzbHNi7bDSy2s4ZL+tlvcQ=</DigestValue>
    </Reference>
    <Reference Type="http://www.w3.org/2000/09/xmldsig#Object" URI="#idOfficeObject">
      <DigestMethod Algorithm="http://www.w3.org/2001/04/xmlenc#sha256"/>
      <DigestValue>a2NlGcEiYfRptrrXa6T8OfnFtT3Oq/xDzQ8X8eA/Xjg=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1IFCFFXnwADiJdNrhwrwToD/pWqOz2OVfTXUKpY6IGc=</DigestValue>
    </Reference>
  </SignedInfo>
  <SignatureValue>pshyt0B/ZZM2h0xtwhb4oFhBLXZ61YqtFcKHlNZ/UZzcYmJBatVHRlVXf3JYaejjNvyu2jIPnE9r
kjRFKOLh2JdmGkGn6qwlzoXmxqc3G2HKxQ4ajWN12oMyYopbQfXvCZNyguj1IxmHO3FrxOgrr9h0
evBDKNVZNA5Ec6aTXHwRN5gKCaHP7KgH7GAW5z2gtrODmsCJ72KLkSc8SKGLDG5qufyVmZS+e3Ut
4u5xMlZvYJEfNrQhqeQVGKSm0S9tI0zJVMRLsa7oWZLu/rbBEVxIkXV0TfCxrY3jjJJUUrT8N+Ax
lc1f+KDO2gzFt5weWBKkkXkncepbeNTZ1EkU2g==</SignatureValue>
  <KeyInfo>
    <X509Data>
      <X509Certificate>MIIHfDCCBWSgAwIBAgIUVSPs5R5f5TcjKAHfyhiXz7mqrbMwDQYJKoZIhvcNAQELBQAwejELMAkGA1UEBhMCQlIxEzARBgNVBAoTCklDUC1CcmFzaWwxNjA0BgNVBAsTLVNlY3JldGFyaWEgZGEgUmVjZWl0YSBGZWRlcmFsIGRvIEJyYXNpbCAtIFJGQjEeMBwGA1UEAxMVQUMgRElHSVRBTFNJR04gUkZCIEcyMB4XDTIyMTIxMzIwMDcxMVoXDTIzMTIxMzIwMDcxMVowgfQxCzAJBgNVBAYTAkJSMRMwEQYDVQQKEwpJQ1AtQnJhc2lsMTYwNAYDVQQLEy1TZWNyZXRhcmlhIGRhIFJlY2VpdGEgRmVkZXJhbCBkbyBCcmFzaWwgLSBSRkIxFTATBgNVBAsTDFJGQiBlLUNQRiBBMTEUMBIGA1UECxMLKEVNIEJSQU5DTykxFzAVBgNVBAsTDjM0MjEwODgzMDAwMTg2MRkwFwYDVQQLExB2aWRlb2NvbmZlcmVuY2lhMTcwNQYDVQQDEy5MVURNWUxMQSBCQVNUT1MgRSBCQVJCT1NBIE1BUVVFQVJBOjg4MTYzNjk1MTUzMIIBIjANBgkqhkiG9w0BAQEFAAOCAQ8AMIIBCgKCAQEArHBD/k+Mna8e+ni4yyU5ru6AP56KGhH+XVDUOr0tDXxtLVepDyRK/YYX9DMWh8M4ebqNVmqcuY0RdoKQHZUbdNtahjMictUrh4J4Sivcyb2hsSvWppLxrtN5jYF1CRcGl5QPZOc7j/DbbTPYF9zeRqr4WMTzuNU3QEZbrgZoZbzzULwhPG2WVHHcYoY7O3TdzEx1mcm428sDLrbGNtozud9ivHCDO/wRJdDUv+3SBrpB4Hs89GpjEiOSLJ9FQXVaWWO+2LI8qTGwRvRiM30dru/tzGPTCosxAiIw95Pm8BxbX5MpnJZCT6Nj4KAImOtwijYKQMLssJiECnjMmrOukQIDAQABo4ICfTCCAnkwDgYDVR0PAQH/BAQDAgXgMG0GCCsGAQUFBwEBBGEwXzBdBggrBgEFBQcwAoZRaHR0cDovL3d3dy5kaWdpdGFsc2lnbmNlcnRpZmljYWRvcmEuY29tLmJyL3JlcG9zaXRvcmlvL3JmYi9BQ0RJR0lUQUxTSUdOUkZCRzIucDdiMB8GA1UdIwQYMBaAFMpPQwn2SOBK1W/lLV2Ha6kpjkd7MF0GA1UdIARWMFQwUgYGYEwBAgEsMEgwRgYIKwYBBQUHAgEWOmh0dHA6Ly93d3cuZGlnaXRhbHNpZ25jZXJ0aWZpY2Fkb3JhLmNvbS5ici9yZXBvc2l0b3Jpby9yZmIwCQYDVR0TBAIwADCBsQYDVR0fBIGpMIGmMFegVaBThlFodHRwOi8vd3d3LmRpZ2l0YWxzaWduY2VydGlmaWNhZG9yYS5jb20uYnIvcmVwb3NpdG9yaW8vcmZiL0FDRElHSVRBTFNJR05SRkJHMi5jcmwwS6BJoEeGRWh0dHA6Ly93d3cuZGlnaXRhbHRydXN0LmNvbS5ici9yZXBvc2l0b3Jpby9yZmIvQUNESUdJVEFMU0lHTlJGQkcyLmNybDCBmQYDVR0RBIGRMIGOgRlsdWRteWxsYS5iYXN0b3NAZ21haWwuY29toDgGBWBMAQMBoC8ELTIwMDQxOTc5ODgxNjM2OTUxNTMwMDAwMDAwMDAwMDAwMDAwMDAwMDAwMDAwMKAXBgVgTAEDBqAOBAwwMDAwMDAwMDAwMDCgHgYFYEwBAwWgFQQTMDAwMDAwMDAwMDAwMDAwMDAwMDAdBgNVHSUEFjAUBggrBgEFBQcDAgYIKwYBBQUHAwQwDQYJKoZIhvcNAQELBQADggIBAHUdrjZVXzIwrorGvAsgsMb/CXfuHTSbq+Kg67M36f//VUQkAFn00Ko7phHi7nP9L0yCpmKn9S1BQZkarKuCU2jkRqHPtopc/GTQZU15vJFAeyC4JEQCEiqWmNXMTuhIUT2HmP1GMRv2xLygWhInVHprf7Q8eJM8yfrM/U+mYHRAT/mQg1Wu11/h1cMlBx6QhPxk5WrPg5AZyQEcbheBFjedy6rWqqY2jGHt7Qq47+nPE35C6C9XTu/VaCl7DNdXYUdEpFoZLSIOz8aHYiXkxelHxqDYz+0nlSNauAPuDSdJ7Y16Ux5nDzPmo3/f6y6ziTyRDaL5qa/ReiBgAkS+nhd0WmJrCZ0pXwYLN4QJAVNpzGrGRVl5o2igUrQE+paLXnR+KGHBBXlQV6rmm2/XNLHoeC6tT6rZFzMgsdlxcBtltQjS0H64Yu1QexHvnHDy8q99tAsFG6+jOz02yf7iNkwQASrx/610HxV8LLcvGdymAd2O5+d6uO91eWEilXpSkJ1ntnzB3eOeefn1X3xKgIMUTy9lNOkeh/1MXaZ8kDbzjHu5AWQjZDRR5TlX/3lMfSXPkgMb+TfQ2lCFGIbqhgEG3uT6qt/MKc2tmp7U5woj+XtDhIe4EJZzqUXrvgBmM8pSu+dXI5NNlMytbweIyDUMY7q8nlbJw+Q+vgVOzLJg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vn6iR/ER+eNQ2D2AxqVAbbP7gCWM/Fv2Y5G/D3WVjMw=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2HM9edh5APNoDBFR3pVjhI6bsuXyU7rtBWyeOdwMlY4=</DigestValue>
      </Reference>
      <Reference URI="/xl/media/image1.png?ContentType=image/png">
        <DigestMethod Algorithm="http://www.w3.org/2001/04/xmlenc#sha256"/>
        <DigestValue>/0wGZAdQqMbpAYJvGpPh5BF3bwKKq3xPyrxTY/YWLMM=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RlUUPDOHfMHKksnwKl7uenFf31941ruy3g77ZrsixMg=</DigestValue>
      </Reference>
      <Reference URI="/xl/sharedStrings.xml?ContentType=application/vnd.openxmlformats-officedocument.spreadsheetml.sharedStrings+xml">
        <DigestMethod Algorithm="http://www.w3.org/2001/04/xmlenc#sha256"/>
        <DigestValue>qU/Ybey73ty9DCqBsN/4Q4jFn3ER6pTlqosuDyoZNh8=</DigestValue>
      </Reference>
      <Reference URI="/xl/styles.xml?ContentType=application/vnd.openxmlformats-officedocument.spreadsheetml.styles+xml">
        <DigestMethod Algorithm="http://www.w3.org/2001/04/xmlenc#sha256"/>
        <DigestValue>TPt5EgZ/6wLn3Ro7ehKs/JlFQoiTEA6ERKvJOIP7khg=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RpJSw30CQcbnqJ64othJ8py+9ffUPmOTyMvVzNVEnq4=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ID8rIRW8wwHmY/IHEoZ0JaXa1H/4rzsZ4G0vDqAvnsk=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2023-07-12T20:05:18Z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2023-07-12T20:05:18Z</xd:SigningTime>
          <xd:SigningCertificate>
            <xd:Cert>
              <xd:CertDigest>
                <DigestMethod Algorithm="http://www.w3.org/2001/04/xmlenc#sha256"/>
                <DigestValue>8wBs6JoPJqNfNuiPqgKQ5pzm1hor1TK+6hPVU2dlUgg=</DigestValue>
              </xd:CertDigest>
              <xd:IssuerSerial>
                <X509IssuerName>CN=AC DIGITALSIGN RFB G2, OU=Secretaria da Receita Federal do Brasil - RFB, O=ICP-Brasil, C=BR</X509IssuerName>
                <X509SerialNumber>486065378066491608798224516661413629323937230259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Aprovou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HKzCCBROgAwIBAgIBGTANBgkqhkiG9w0BAQ0FADCBkDELMAkGA1UEBhMCQlIxEzARBgNVBAoMCklDUC1CcmFzaWwxNDAyBgNVBAsMK0F1dG9yaWRhZGUgQ2VydGlmaWNhZG9yYSBSYWl6IEJyYXNpbGVpcmEgdjUxNjA0BgNVBAMMLUFDIFNlY3JldGFyaWEgZGEgUmVjZWl0YSBGZWRlcmFsIGRvIEJyYXNpbCB2NDAeFw0xODExMTIxNDMyNTFaFw0yOTAyMjAxNDMyNTFaMHoxCzAJBgNVBAYTAkJSMRMwEQYDVQQKEwpJQ1AtQnJhc2lsMTYwNAYDVQQLEy1TZWNyZXRhcmlhIGRhIFJlY2VpdGEgRmVkZXJhbCBkbyBCcmFzaWwgLSBSRkIxHjAcBgNVBAMTFUFDIERJR0lUQUxTSUdOIFJGQiBHMjCCAiIwDQYJKoZIhvcNAQEBBQADggIPADCCAgoCggIBAJqJL7DhHRUOJwNIrqiPD3f4fnRlBoCX+HlTYkTgRGBP2ZdrMFaRFNbTgQ1d9IR3GH9KGozH0VE0d2xc7XED8xYPGiymp9lXOfixVGnCd+lzLbJZwEV4hjN2N1rt+1EGeGTFTMjlhKUu6F6cS2as098FEjjykHDx5x2WGoRnq/o03s9sguwPJWvyRwkPfPL0cJj1/XZ8apaTlj4E0csbbUTDWqiMILN/EP7n0jWz9rWv6U4OKNA4Y5ab7KCX0jA7xwvhMIQGFWJtIHY6jK5lfUvPGofC44BZOV4d9dJ/Lx1qP2tJQ2G52ZUe3gI11Gen/v/0B5eXFC71IRrIfH5pIKFsWwFHcb5yVkGf+nDAPyTAPOkNoCqUsfRFtooVMUZAEDDRffevVfJpIEGPn9diDtOQiTc9ATyzQTOehE+OOfBQVsQskxIiluzf71QaN6bK9vPwgheI8Dtw+KfdT6W+qovyrEdeAdyzAVha4YHK/bUz8XJwG6CdS+Diupl3Hqe+EHt/xyzfE3DI9Mj/Qszp/F/25tr07qfTsC3U7Q0/oWxATasOiCbktMNON3ujH991FddxSl0hHImIWlooWm4Jyd8f4c8XTQ93nqN/QFGyuI0gejKsw+LznQAlKbu8CeAqpTTeUnS8qmpYhVAhGQn1vWNronqfU+ZCnrYMHXeEZY/dAgMBAAGjggGjMIIBnzCB9QYDVR0gBIHtMIHqMEwGBmBMAQIBLDBCMEAGCCsGAQUFBwIBFjRodHRwOi8vd3d3LnJlY2VpdGEuZmF6ZW5kYS5nb3YuYnIvYWNyZmIvZHBjYWNyZmIucGRmMEwGBmBMAQIDKjBCMEAGCCsGAQUFBwIBFjRodHRwOi8vd3d3LnJlY2VpdGEuZmF6ZW5kYS5nb3YuYnIvYWNyZmIvZHBjYWNyZmIucGRmMEwGBmBMAQIEEjBCMEAGCCsGAQUFBwIBFjRodHRwOi8vd3d3LnJlY2VpdGEuZmF6ZW5kYS5nb3YuYnIvYWNyZmIvZHBjYWNyZmIucGRmMEQGA1UdHwQ9MDswOaA3oDWGM2h0dHA6Ly93d3cucmVjZWl0YS5mYXplbmRhLmdvdi5ici9hY3JmYi9hY3JmYnY0LmNybDAfBgNVHSMEGDAWgBQamOZDyhzdkp6ZY0VaKukfhyDNNTAdBgNVHQ4EFgQUyk9DCfZI4ErVb+UtXYdrqSmOR3swDwYDVR0TAQH/BAUwAwEB/zAOBgNVHQ8BAf8EBAMCAQYwDQYJKoZIhvcNAQENBQADggIBABjS1s0FtO4x6IMc7cpn+enbOPxnSetvnDopEjpOT2Vt7+XsTje+oOfaMyhywzo6jcYfXnJEQnbzArln199jBjy9tYfb9+QyIq7kF24gGheR+ztOMieJgGLv9giEKYtUkPE9UHXWUeX3rbbkPhmHXvXqwco262TmUCbPurg+39LRPLDHwWuHzY10I5PR6QYlUzkiRlo6ScTpW88BRV7rUjX9wtTi62j2kjvHxfDdEAnJKFVgCyQ8jZS4CpfyF3SH9Kbj+HeSxbIoea4k8e6XznAbjsr9kETaKnIj64Mi+ggS6yxArC07niNZA3GNh2iDZT1ArHy/UHfqefoWWR5Ognv2PgOOxAREDkV6vcLsfYc+pmNJxrShuM5EZpIcx79zUWxsc4p3xCCAuFElnVapDufyqzCSMb1VwvDi3/JmTRHzDaE9NeWkNrjkJuO7pB6vAXNyE6WeAxoDfXznxXgsRmhesjHj1CLAkFNzzOLCH0a6omITFmXqFem6hyCb6WiM3z2Y/mIOdjpKysI++Fmp+MswFlg59dDfcxGU1HzDTwlRObuEIovcKljPWfvag0PQeIl5J1o1DyTEyWzTmRe00Mbgvcb1+1eX+kKvSM8iWfRDYssvBQCJaV2nQD8w2MzZa9FqckUAxURyK+i4AICf+sjtnBL4gFmxI56sQPC5t8Eg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062023</vt:lpstr>
      <vt:lpstr>'062023'!Area_de_impressao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Cristina Dias Gonçalves</dc:creator>
  <dc:description/>
  <cp:lastModifiedBy>Adriano Adriano Salles Amadeu</cp:lastModifiedBy>
  <cp:lastPrinted>2023-07-12T20:04:20Z</cp:lastPrinted>
  <dcterms:created xsi:type="dcterms:W3CDTF">2021-09-23T15:15:02Z</dcterms:created>
  <dcterms:modified xsi:type="dcterms:W3CDTF">2023-07-12T20:05:06Z</dcterms:modified>
</cp:coreProperties>
</file>