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Novembro\"/>
    </mc:Choice>
  </mc:AlternateContent>
  <bookViews>
    <workbookView xWindow="0" yWindow="0" windowWidth="23040" windowHeight="9264" tabRatio="500"/>
  </bookViews>
  <sheets>
    <sheet name="112022" sheetId="3" r:id="rId1"/>
  </sheets>
  <definedNames>
    <definedName name="_xlnm.Print_Area" localSheetId="0">'112022'!$A$1:$B$101</definedName>
  </definedNames>
  <calcPr calcId="152511"/>
</workbook>
</file>

<file path=xl/calcChain.xml><?xml version="1.0" encoding="utf-8"?>
<calcChain xmlns="http://schemas.openxmlformats.org/spreadsheetml/2006/main">
  <c r="B56" i="3" l="1"/>
  <c r="B53" i="3"/>
  <c r="B57" i="3"/>
  <c r="B52" i="3"/>
  <c r="B35" i="3"/>
  <c r="B79" i="3"/>
  <c r="B78" i="3"/>
  <c r="B61" i="3" l="1"/>
  <c r="B29" i="3" l="1"/>
  <c r="B86" i="3" l="1"/>
  <c r="B74" i="3" l="1"/>
  <c r="B68" i="3"/>
  <c r="B47" i="3"/>
  <c r="B45" i="3"/>
  <c r="B48" i="3" s="1"/>
  <c r="B41" i="3"/>
  <c r="B36" i="3"/>
  <c r="B69" i="3" l="1"/>
  <c r="B80" i="3" s="1"/>
  <c r="C80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<sst xmlns="http://schemas.openxmlformats.org/spreadsheetml/2006/main" count="74" uniqueCount="74">
  <si>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</si>
  <si>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</si>
  <si>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</si>
  <si>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</si>
  <si>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</si>
  <si>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</si>
  <si>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</si>
  <si>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</si>
  <si>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</si>
  <si>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</si>
  <si>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</si>
  <si>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</si>
  <si>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</si>
  <si>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</si>
  <si>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</si>
  <si>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</si>
  <si>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</si>
  <si>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</si>
  <si>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</si>
  <si>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</si>
  <si>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</si>
  <si>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</si>
  <si>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</si>
  <si>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</si>
  <si>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</si>
  <si>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</si>
  <si>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</si>
  <si>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</si>
  <si>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</si>
  <si>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</si>
  <si>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</si>
  <si>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</si>
  <si>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</si>
  <si>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</si>
  <si>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</si>
  <si>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</si>
  <si>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</si>
  <si>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</si>
  <si>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</si>
  <si>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</si>
  <si>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</si>
  <si>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</si>
  <si>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</si>
  <si>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</si>
  <si>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</si>
  <si>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</si>
  <si>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</si>
  <si>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</si>
  <si>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</si>
  <si>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</si>
  <si>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</si>
  <si>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</si>
  <si>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</si>
  <si>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</si>
  <si>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</si>
  <si>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</si>
  <si>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</si>
  <si>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</si>
  <si>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</si>
  <si>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</si>
  <si>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</si>
  <si>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</si>
  <si>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</si>
  <si>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</si>
  <si>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</si>
  <si>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</si>
  <si>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2.1 Repasse - CUSTEIO CEF 4292-8 / ITAU 99265-9</t>
  </si>
  <si>
    <t>3.1 Resgate Aplicação - CUSTEIO CEF 4292-8 / ITAU 99265-9</t>
  </si>
  <si>
    <t>4.1 Aplicação Financeira - CUSTEIO 4292-8 / ITAU 99265-9</t>
  </si>
  <si>
    <t>CNPJ: (*)</t>
  </si>
  <si>
    <t>Goiânia, 30 de Novembro de 2022</t>
  </si>
  <si>
    <t>7.SALDO BANCÁRIO FINAL EM 30/11/2022</t>
  </si>
  <si>
    <t>Competência: 11/2022</t>
  </si>
  <si>
    <t>8.3 Glosa - Fatura Enel (Despacho nº 253/2022-SES/CGCC/GAAL - 201700010019675)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</si>
</sst>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4" fontId="6" fillId="6" borderId="0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1296051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338452"/>
          <a:ext cx="2998698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activeCell="B98" sqref="A1:B98"/>
    </sheetView>
  </sheetViews>
  <sheetFormatPr defaultColWidth="41.6640625" defaultRowHeight="14.4" x14ac:dyDescent="0.3"/>
  <cols>
    <col min="1" max="1" width="117.5546875" style="1" customWidth="1"/>
    <col min="2" max="2" width="18.6640625" style="76" customWidth="1"/>
    <col min="3" max="3" width="19.33203125" style="1" customWidth="1"/>
    <col min="4" max="4" width="41.6640625" style="2" customWidth="1"/>
    <col min="5" max="1024" width="41.6640625" style="1"/>
  </cols>
  <sheetData>
    <row r="1" spans="1:3" ht="99.9" customHeight="1" x14ac:dyDescent="0.3">
      <c r="A1" s="85"/>
      <c r="B1" s="85"/>
    </row>
    <row r="2" spans="1:3" s="1" customFormat="1" ht="9" customHeight="1" x14ac:dyDescent="0.3">
      <c r="A2" s="86" t="s">
        <v>0</v>
      </c>
      <c r="B2" s="86"/>
      <c r="C2" s="2"/>
    </row>
    <row r="3" spans="1:3" s="1" customFormat="1" ht="9" customHeight="1" x14ac:dyDescent="0.3">
      <c r="A3" s="86"/>
      <c r="B3" s="86"/>
      <c r="C3" s="2"/>
    </row>
    <row r="4" spans="1:3" s="1" customFormat="1" ht="9" customHeight="1" x14ac:dyDescent="0.3">
      <c r="A4" s="86"/>
      <c r="B4" s="86"/>
      <c r="C4" s="2"/>
    </row>
    <row r="5" spans="1:3" s="1" customFormat="1" ht="9" customHeight="1" x14ac:dyDescent="0.3">
      <c r="A5" s="86"/>
      <c r="B5" s="86"/>
      <c r="C5" s="2"/>
    </row>
    <row r="6" spans="1:3" s="1" customFormat="1" ht="9" customHeight="1" x14ac:dyDescent="0.3">
      <c r="A6" s="86"/>
      <c r="B6" s="86"/>
      <c r="C6" s="2"/>
    </row>
    <row r="7" spans="1:3" s="1" customFormat="1" ht="9" customHeight="1" x14ac:dyDescent="0.3">
      <c r="A7" s="86"/>
      <c r="B7" s="86"/>
      <c r="C7" s="3"/>
    </row>
    <row r="8" spans="1:3" s="1" customFormat="1" ht="23.25" customHeight="1" x14ac:dyDescent="0.3">
      <c r="A8" s="87" t="s">
        <v>1</v>
      </c>
      <c r="B8" s="87"/>
      <c r="C8" s="3"/>
    </row>
    <row r="9" spans="1:3" s="1" customFormat="1" ht="23.25" customHeight="1" x14ac:dyDescent="0.3">
      <c r="A9" s="87"/>
      <c r="B9" s="87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58</v>
      </c>
      <c r="B11" s="23"/>
      <c r="C11" s="2"/>
    </row>
    <row r="12" spans="1:3" s="1" customFormat="1" ht="15.9" customHeight="1" x14ac:dyDescent="0.3">
      <c r="A12" s="24" t="s">
        <v>51</v>
      </c>
      <c r="B12" s="71"/>
      <c r="C12" s="4"/>
    </row>
    <row r="13" spans="1:3" s="1" customFormat="1" ht="15.9" customHeight="1" x14ac:dyDescent="0.3">
      <c r="A13" s="25" t="s">
        <v>50</v>
      </c>
      <c r="B13" s="23"/>
      <c r="C13" s="2"/>
    </row>
    <row r="14" spans="1:3" s="1" customFormat="1" ht="15.9" customHeight="1" x14ac:dyDescent="0.3">
      <c r="A14" s="78" t="s">
        <v>64</v>
      </c>
      <c r="B14" s="79"/>
      <c r="C14" s="5"/>
    </row>
    <row r="15" spans="1:3" s="1" customFormat="1" ht="15.9" customHeight="1" x14ac:dyDescent="0.3">
      <c r="A15" s="80" t="s">
        <v>69</v>
      </c>
      <c r="B15" s="81"/>
      <c r="C15" s="2"/>
    </row>
    <row r="16" spans="1:3" s="1" customFormat="1" ht="15.9" customHeight="1" x14ac:dyDescent="0.3">
      <c r="A16" s="78" t="s">
        <v>63</v>
      </c>
      <c r="B16" s="79"/>
      <c r="C16" s="4"/>
    </row>
    <row r="17" spans="1:3" s="1" customFormat="1" ht="15.9" customHeight="1" x14ac:dyDescent="0.3">
      <c r="A17" s="78" t="s">
        <v>65</v>
      </c>
      <c r="B17" s="79"/>
      <c r="C17" s="5"/>
    </row>
    <row r="18" spans="1:3" s="1" customFormat="1" ht="15.9" customHeight="1" x14ac:dyDescent="0.3">
      <c r="A18" s="80"/>
      <c r="B18" s="81"/>
      <c r="C18" s="5"/>
    </row>
    <row r="19" spans="1:3" s="7" customFormat="1" ht="15.9" customHeight="1" x14ac:dyDescent="0.3">
      <c r="A19" s="82" t="s">
        <v>44</v>
      </c>
      <c r="B19" s="70">
        <v>3688301.27</v>
      </c>
      <c r="C19" s="6"/>
    </row>
    <row r="20" spans="1:3" s="7" customFormat="1" ht="15.9" customHeight="1" x14ac:dyDescent="0.3">
      <c r="A20" s="26" t="s">
        <v>45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8" t="s">
        <v>2</v>
      </c>
      <c r="B22" s="88"/>
      <c r="C22" s="4"/>
    </row>
    <row r="23" spans="1:3" s="1" customFormat="1" ht="14.1" customHeight="1" x14ac:dyDescent="0.3">
      <c r="A23" s="29"/>
      <c r="B23" s="89" t="s">
        <v>43</v>
      </c>
      <c r="C23" s="4"/>
    </row>
    <row r="24" spans="1:3" s="1" customFormat="1" ht="15.9" customHeight="1" x14ac:dyDescent="0.3">
      <c r="A24" s="30" t="s">
        <v>72</v>
      </c>
      <c r="B24" s="89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70">
        <v>0</v>
      </c>
      <c r="C26" s="10"/>
    </row>
    <row r="27" spans="1:3" s="1" customFormat="1" ht="15.9" customHeight="1" x14ac:dyDescent="0.3">
      <c r="A27" s="33" t="s">
        <v>38</v>
      </c>
      <c r="B27" s="70">
        <v>10</v>
      </c>
      <c r="C27" s="10"/>
    </row>
    <row r="28" spans="1:3" s="1" customFormat="1" ht="15.9" customHeight="1" x14ac:dyDescent="0.3">
      <c r="A28" s="33" t="s">
        <v>39</v>
      </c>
      <c r="B28" s="70">
        <v>1736461.82</v>
      </c>
      <c r="C28" s="10"/>
    </row>
    <row r="29" spans="1:3" s="1" customFormat="1" ht="15.9" customHeight="1" x14ac:dyDescent="0.3">
      <c r="A29" s="35" t="s">
        <v>26</v>
      </c>
      <c r="B29" s="36">
        <f>B27+B28+B26</f>
        <v>1736471.82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2"/>
      <c r="C31" s="8"/>
    </row>
    <row r="32" spans="1:3" s="1" customFormat="1" ht="15.9" customHeight="1" x14ac:dyDescent="0.3">
      <c r="A32" s="38" t="s">
        <v>66</v>
      </c>
      <c r="B32" s="68">
        <v>1857100.02</v>
      </c>
      <c r="C32" s="11"/>
    </row>
    <row r="33" spans="1:3" s="12" customFormat="1" ht="15.9" customHeight="1" x14ac:dyDescent="0.3">
      <c r="A33" s="38" t="s">
        <v>35</v>
      </c>
      <c r="B33" s="27">
        <v>0</v>
      </c>
      <c r="C33" s="11"/>
    </row>
    <row r="34" spans="1:3" s="12" customFormat="1" ht="15.9" customHeight="1" x14ac:dyDescent="0.3">
      <c r="A34" s="22" t="s">
        <v>53</v>
      </c>
      <c r="B34" s="27">
        <v>10949.13</v>
      </c>
      <c r="C34" s="11"/>
    </row>
    <row r="35" spans="1:3" s="12" customFormat="1" ht="15.9" customHeight="1" x14ac:dyDescent="0.3">
      <c r="A35" s="22" t="s">
        <v>49</v>
      </c>
      <c r="B35" s="27">
        <f>344.59+5.98+76106.23</f>
        <v>76456.800000000003</v>
      </c>
      <c r="C35" s="11"/>
    </row>
    <row r="36" spans="1:3" s="12" customFormat="1" ht="15.9" customHeight="1" x14ac:dyDescent="0.3">
      <c r="A36" s="39" t="s">
        <v>27</v>
      </c>
      <c r="B36" s="36">
        <f>SUM(B32:B35)</f>
        <v>1944505.95</v>
      </c>
      <c r="C36" s="13"/>
    </row>
    <row r="37" spans="1:3" s="12" customFormat="1" ht="15.9" customHeight="1" x14ac:dyDescent="0.3">
      <c r="A37" s="40"/>
      <c r="B37" s="41"/>
      <c r="C37" s="13"/>
    </row>
    <row r="38" spans="1:3" s="12" customFormat="1" ht="15.9" customHeight="1" x14ac:dyDescent="0.3">
      <c r="A38" s="42" t="s">
        <v>6</v>
      </c>
      <c r="B38" s="43"/>
      <c r="C38" s="13"/>
    </row>
    <row r="39" spans="1:3" s="12" customFormat="1" ht="15.9" customHeight="1" x14ac:dyDescent="0.3">
      <c r="A39" s="38" t="s">
        <v>67</v>
      </c>
      <c r="B39" s="27">
        <v>7588483.2199999997</v>
      </c>
      <c r="C39" s="13"/>
    </row>
    <row r="40" spans="1:3" s="12" customFormat="1" ht="15.9" customHeight="1" x14ac:dyDescent="0.3">
      <c r="A40" s="38" t="s">
        <v>54</v>
      </c>
      <c r="B40" s="27">
        <v>0</v>
      </c>
      <c r="C40" s="13"/>
    </row>
    <row r="41" spans="1:3" s="12" customFormat="1" ht="15.9" customHeight="1" x14ac:dyDescent="0.3">
      <c r="A41" s="39" t="s">
        <v>28</v>
      </c>
      <c r="B41" s="36">
        <f>SUM(B39:B39)</f>
        <v>7588483.2199999997</v>
      </c>
      <c r="C41" s="13"/>
    </row>
    <row r="42" spans="1:3" s="15" customFormat="1" ht="15.9" customHeight="1" x14ac:dyDescent="0.3">
      <c r="A42" s="44"/>
      <c r="B42" s="45"/>
      <c r="C42" s="14"/>
    </row>
    <row r="43" spans="1:3" s="12" customFormat="1" ht="15.9" customHeight="1" x14ac:dyDescent="0.3">
      <c r="A43" s="46" t="s">
        <v>7</v>
      </c>
      <c r="B43" s="47"/>
      <c r="C43" s="16"/>
    </row>
    <row r="44" spans="1:3" s="12" customFormat="1" ht="15.9" customHeight="1" x14ac:dyDescent="0.3">
      <c r="A44" s="48" t="s">
        <v>68</v>
      </c>
      <c r="B44" s="27">
        <v>6496078.2599999998</v>
      </c>
      <c r="C44" s="16"/>
    </row>
    <row r="45" spans="1:3" s="12" customFormat="1" ht="15.9" customHeight="1" x14ac:dyDescent="0.3">
      <c r="A45" s="44" t="s">
        <v>56</v>
      </c>
      <c r="B45" s="36">
        <f>B44</f>
        <v>6496078.2599999998</v>
      </c>
      <c r="C45" s="16"/>
    </row>
    <row r="46" spans="1:3" s="12" customFormat="1" ht="15.9" customHeight="1" x14ac:dyDescent="0.3">
      <c r="A46" s="48" t="s">
        <v>55</v>
      </c>
      <c r="B46" s="27">
        <v>0</v>
      </c>
      <c r="C46" s="16"/>
    </row>
    <row r="47" spans="1:3" s="12" customFormat="1" ht="15.9" customHeight="1" x14ac:dyDescent="0.3">
      <c r="A47" s="44" t="s">
        <v>57</v>
      </c>
      <c r="B47" s="36">
        <f>B46</f>
        <v>0</v>
      </c>
      <c r="C47" s="16"/>
    </row>
    <row r="48" spans="1:3" s="12" customFormat="1" ht="15.9" customHeight="1" x14ac:dyDescent="0.3">
      <c r="A48" s="42" t="s">
        <v>29</v>
      </c>
      <c r="B48" s="49">
        <f>B45+B47</f>
        <v>6496078.2599999998</v>
      </c>
      <c r="C48" s="16"/>
    </row>
    <row r="49" spans="1:3" s="15" customFormat="1" ht="15.9" customHeight="1" x14ac:dyDescent="0.3">
      <c r="A49" s="44"/>
      <c r="B49" s="45"/>
      <c r="C49" s="14"/>
    </row>
    <row r="50" spans="1:3" s="12" customFormat="1" ht="15.9" customHeight="1" x14ac:dyDescent="0.3">
      <c r="A50" s="42" t="s">
        <v>8</v>
      </c>
      <c r="B50" s="50"/>
      <c r="C50" s="16"/>
    </row>
    <row r="51" spans="1:3" s="12" customFormat="1" ht="15.9" customHeight="1" x14ac:dyDescent="0.3">
      <c r="A51" s="42" t="s">
        <v>9</v>
      </c>
      <c r="B51" s="73"/>
      <c r="C51" s="8"/>
    </row>
    <row r="52" spans="1:3" s="12" customFormat="1" ht="15.9" customHeight="1" x14ac:dyDescent="0.3">
      <c r="A52" s="51" t="s">
        <v>10</v>
      </c>
      <c r="B52" s="27">
        <f>615173.61+3741.78</f>
        <v>618915.39</v>
      </c>
      <c r="C52" s="11"/>
    </row>
    <row r="53" spans="1:3" s="12" customFormat="1" ht="15.9" customHeight="1" x14ac:dyDescent="0.3">
      <c r="A53" s="52" t="s">
        <v>11</v>
      </c>
      <c r="B53" s="27">
        <f>1592530.04+1818</f>
        <v>1594348.04</v>
      </c>
      <c r="C53" s="11"/>
    </row>
    <row r="54" spans="1:3" s="12" customFormat="1" ht="15.9" customHeight="1" x14ac:dyDescent="0.3">
      <c r="A54" s="52" t="s">
        <v>12</v>
      </c>
      <c r="B54" s="27">
        <v>252481.5</v>
      </c>
      <c r="C54" s="11"/>
    </row>
    <row r="55" spans="1:3" s="12" customFormat="1" ht="15.9" customHeight="1" x14ac:dyDescent="0.3">
      <c r="A55" s="51" t="s">
        <v>13</v>
      </c>
      <c r="B55" s="27">
        <v>0</v>
      </c>
      <c r="C55" s="11"/>
    </row>
    <row r="56" spans="1:3" s="12" customFormat="1" ht="15.9" customHeight="1" x14ac:dyDescent="0.3">
      <c r="A56" s="51" t="s">
        <v>14</v>
      </c>
      <c r="B56" s="27">
        <f>414.09+183517.69+9899.42</f>
        <v>193831.2</v>
      </c>
      <c r="C56" s="11"/>
    </row>
    <row r="57" spans="1:3" s="12" customFormat="1" ht="15.9" customHeight="1" x14ac:dyDescent="0.3">
      <c r="A57" s="51" t="s">
        <v>15</v>
      </c>
      <c r="B57" s="27">
        <f>253353.28+609.39</f>
        <v>253962.67</v>
      </c>
      <c r="C57" s="11"/>
    </row>
    <row r="58" spans="1:3" s="12" customFormat="1" ht="26.25" customHeight="1" x14ac:dyDescent="0.3">
      <c r="A58" s="51" t="s">
        <v>47</v>
      </c>
      <c r="B58" s="27">
        <v>101625.36</v>
      </c>
      <c r="C58" s="11"/>
    </row>
    <row r="59" spans="1:3" s="12" customFormat="1" ht="15.9" customHeight="1" x14ac:dyDescent="0.3">
      <c r="A59" s="48" t="s">
        <v>46</v>
      </c>
      <c r="B59" s="27">
        <v>0</v>
      </c>
      <c r="C59" s="11"/>
    </row>
    <row r="60" spans="1:3" s="12" customFormat="1" ht="15.9" customHeight="1" x14ac:dyDescent="0.3">
      <c r="A60" s="48" t="s">
        <v>62</v>
      </c>
      <c r="B60" s="27">
        <v>20687.04</v>
      </c>
      <c r="C60" s="11"/>
    </row>
    <row r="61" spans="1:3" s="12" customFormat="1" ht="15.9" customHeight="1" x14ac:dyDescent="0.3">
      <c r="A61" s="44" t="s">
        <v>48</v>
      </c>
      <c r="B61" s="36">
        <f>SUM(B52:B60)</f>
        <v>3035851.2</v>
      </c>
      <c r="C61" s="11"/>
    </row>
    <row r="62" spans="1:3" s="12" customFormat="1" ht="15.9" customHeight="1" x14ac:dyDescent="0.3">
      <c r="A62" s="44"/>
      <c r="B62" s="53"/>
      <c r="C62" s="11"/>
    </row>
    <row r="63" spans="1:3" s="12" customFormat="1" ht="15.9" customHeight="1" x14ac:dyDescent="0.3">
      <c r="A63" s="42" t="s">
        <v>16</v>
      </c>
      <c r="B63" s="73"/>
      <c r="C63" s="13"/>
    </row>
    <row r="64" spans="1:3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v>0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0</v>
      </c>
      <c r="C68" s="16"/>
    </row>
    <row r="69" spans="1:6" s="12" customFormat="1" ht="15.9" customHeight="1" x14ac:dyDescent="0.3">
      <c r="A69" s="44" t="s">
        <v>31</v>
      </c>
      <c r="B69" s="36">
        <f>B61+B68</f>
        <v>3035851.2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42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4"/>
      <c r="C75" s="17"/>
    </row>
    <row r="76" spans="1:6" s="12" customFormat="1" ht="15.9" customHeight="1" x14ac:dyDescent="0.3">
      <c r="A76" s="31" t="s">
        <v>71</v>
      </c>
      <c r="B76" s="56"/>
      <c r="C76" s="10"/>
    </row>
    <row r="77" spans="1:6" s="12" customFormat="1" ht="15.9" customHeight="1" x14ac:dyDescent="0.3">
      <c r="A77" s="57" t="s">
        <v>21</v>
      </c>
      <c r="B77" s="34">
        <v>0</v>
      </c>
      <c r="C77" s="10"/>
    </row>
    <row r="78" spans="1:6" s="12" customFormat="1" ht="15.9" customHeight="1" x14ac:dyDescent="0.3">
      <c r="A78" s="57" t="s">
        <v>40</v>
      </c>
      <c r="B78" s="34">
        <f>10+10</f>
        <v>20</v>
      </c>
      <c r="C78" s="10"/>
      <c r="D78" s="21"/>
    </row>
    <row r="79" spans="1:6" s="12" customFormat="1" ht="15.9" customHeight="1" x14ac:dyDescent="0.3">
      <c r="A79" s="57" t="s">
        <v>41</v>
      </c>
      <c r="B79" s="34">
        <f>287.21+644819.36</f>
        <v>645106.56999999995</v>
      </c>
      <c r="C79" s="19"/>
      <c r="F79" s="21"/>
    </row>
    <row r="80" spans="1:6" s="12" customFormat="1" ht="15.9" customHeight="1" x14ac:dyDescent="0.3">
      <c r="A80" s="54" t="s">
        <v>33</v>
      </c>
      <c r="B80" s="58">
        <f>(B29+B36)-(B69+B74)</f>
        <v>645126.56999999983</v>
      </c>
      <c r="C80" s="64" t="str">
        <f>IF((B77+B78+B79)&lt;&gt;B80,"ERRO","")</f>
        <v/>
      </c>
      <c r="D80" s="21"/>
    </row>
    <row r="81" spans="1:5" s="12" customFormat="1" ht="15.9" customHeight="1" x14ac:dyDescent="0.3">
      <c r="A81" s="62" t="s">
        <v>52</v>
      </c>
      <c r="B81" s="59"/>
      <c r="C81" s="5"/>
      <c r="D81" s="2"/>
    </row>
    <row r="82" spans="1:5" s="12" customFormat="1" ht="15.9" customHeight="1" x14ac:dyDescent="0.3">
      <c r="A82" s="61" t="s">
        <v>22</v>
      </c>
      <c r="B82" s="75"/>
      <c r="C82" s="5"/>
      <c r="D82" s="2"/>
    </row>
    <row r="83" spans="1:5" s="12" customFormat="1" ht="15.9" customHeight="1" x14ac:dyDescent="0.3">
      <c r="A83" s="60" t="s">
        <v>23</v>
      </c>
      <c r="B83" s="34">
        <v>0</v>
      </c>
      <c r="C83" s="5"/>
      <c r="D83" s="2"/>
    </row>
    <row r="84" spans="1:5" s="12" customFormat="1" ht="15.9" customHeight="1" x14ac:dyDescent="0.3">
      <c r="A84" s="60" t="s">
        <v>24</v>
      </c>
      <c r="B84" s="34">
        <v>0</v>
      </c>
      <c r="C84" s="83"/>
      <c r="D84" s="69"/>
      <c r="E84" s="21"/>
    </row>
    <row r="85" spans="1:5" s="12" customFormat="1" ht="15.9" customHeight="1" x14ac:dyDescent="0.3">
      <c r="A85" s="60" t="s">
        <v>73</v>
      </c>
      <c r="B85" s="34">
        <v>39979.1</v>
      </c>
      <c r="C85" s="5"/>
      <c r="D85" s="2"/>
      <c r="E85" s="21"/>
    </row>
    <row r="86" spans="1:5" s="12" customFormat="1" ht="19.5" customHeight="1" x14ac:dyDescent="0.3">
      <c r="A86" s="65" t="s">
        <v>25</v>
      </c>
      <c r="B86" s="67">
        <f>SUM(B83:B85)</f>
        <v>39979.1</v>
      </c>
      <c r="C86" s="1"/>
      <c r="D86" s="2"/>
    </row>
    <row r="87" spans="1:5" s="12" customFormat="1" ht="57.75" customHeight="1" x14ac:dyDescent="0.3">
      <c r="A87" s="90" t="s">
        <v>61</v>
      </c>
      <c r="B87" s="91"/>
      <c r="C87" s="1"/>
      <c r="D87" s="2"/>
    </row>
    <row r="88" spans="1:5" s="1" customFormat="1" ht="15.75" customHeight="1" x14ac:dyDescent="0.3">
      <c r="A88" s="63"/>
      <c r="B88" s="76"/>
      <c r="C88" s="4"/>
      <c r="D88" s="2"/>
    </row>
    <row r="89" spans="1:5" s="1" customFormat="1" x14ac:dyDescent="0.3">
      <c r="A89" s="84"/>
      <c r="B89" s="84"/>
      <c r="D89" s="2"/>
    </row>
    <row r="90" spans="1:5" s="12" customFormat="1" x14ac:dyDescent="0.3">
      <c r="A90" s="1"/>
      <c r="B90" s="76"/>
      <c r="C90" s="1"/>
      <c r="D90" s="2"/>
    </row>
    <row r="91" spans="1:5" x14ac:dyDescent="0.3">
      <c r="A91" s="66" t="s">
        <v>59</v>
      </c>
    </row>
    <row r="95" spans="1:5" x14ac:dyDescent="0.3">
      <c r="A95" s="66" t="s">
        <v>60</v>
      </c>
    </row>
    <row r="97" spans="2:4" x14ac:dyDescent="0.3">
      <c r="B97" s="77" t="s">
        <v>70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32qVVQIeQkC3iBhfQy9nkZvKXXLYvL0UsF3muSYzFiI=</DigestValue>
    </Reference>
    <Reference Type="http://www.w3.org/2000/09/xmldsig#Object" URI="#idOfficeObject">
      <DigestMethod Algorithm="http://www.w3.org/2001/04/xmlenc#sha256"/>
      <DigestValue>292oy4Z3SlH1uT4uJP1lqrTaZc1nPmB8KY+3hbiZM5s=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LtEUTFumgRlGi/wSZ/AmdBVxzEvMuBzHAlXl4HzOTh4=</DigestValue>
    </Reference>
  </SignedInfo>
  <SignatureValue>LmYprMjOWKzlSPi+P8RpqHdy+WknSF1a9hX6rcwe5721N9x8Dtezv4UaPaWrbLgU/JorIgfjTQPI
5oUN/tsqGzoXzXJvZeDt/IL7CU90VWaAynGh2zXNNXmMM6nve5DI8+beVDgcMKsTPF6V0RvjBAWG
leGIPL1P9b5QHFmKaz/HUiG/0XQ3ekIv9Tt422+CSTsS0Ie8FRhvTUx5Z0CAS7DR2Sqc1lMWpGxm
CZ3Vrcc+SY1PoSvTatotacBI8NcJnifeVwxWch04jsV4B6ntq1/nJHAE1thpdbVA/jJ6iU2vRUaa
vVuDckJje+0UfELM4+KP7RRIXmVwMZxomVi93Q==</SignatureValue>
  <KeyInfo>
    <X509Data>
      <X509Certificate>MIIIADCCBeigAwIBAgIUQQhduoqAAsKE3XdXW9U+e67Ow18wDQYJKoZIhvcNAQELBQAwejELMAkGA1UEBhMCQlIxEzARBgNVBAoTCklDUC1CcmFzaWwxNjA0BgNVBAsTLVNlY3JldGFyaWEgZGEgUmVjZWl0YSBGZWRlcmFsIGRvIEJyYXNpbCAtIFJGQjEeMBwGA1UEAxMVQUMgRElHSVRBTFNJR04gUkZCIEczMB4XDTIyMDEyNjE2NDM0N1oXDTIzMDEyNjE2NDM0N1owggEJMQswCQYDVQQGEwJCUjETMBEGA1UEChMKSUNQLUJyYXNpbDELMAkGA1UECBMCR08xDjAMBgNVBAcTBUdvaWFzMTYwNAYDVQQLEy1TZWNyZXRhcmlhIGRhIFJlY2VpdGEgRmVkZXJhbCBkbyBCcmFzaWwgLSBSRkIxFjAUBgNVBAsTDVJGQiBlLUNOUEogQTExFzAVBgNVBAsTDjM0MjEwODgzMDAwMTg2MRkwFwYDVQQLExB2aWRlb2NvbmZlcmVuY2lhMUQwQgYDVQQDEztJTlNUSVRVVE8gQlJBU0lMRUlSTyBERSBHRVNUQU8gQ09NUEFSVElMSEFEQToyMTIzNjg0NTAwMDQwMTCCASIwDQYJKoZIhvcNAQEBBQADggEPADCCAQoCggEBAL0VO5kdPr7refZG1gEQ8DlAqo0ul70L8Oe50b61f2JdrOzmFkUTPfiYyL4dnqnWO8BrXbyXAi43Sf2ZXNVUN1CVBWoNIfLezUkB+f9yh/teO1YlAK7qXK5hDMoku1Sz80CTPVdfLF30CHyCL6taloCLWci+WzpE92PhRGmp24t0jQ8G4ZimubKjyabKr+sYCCKw+caHOpWnejxqEthUx9pBYVKXe9f+Hjk2o7iX34DWKKpMuGoH4zSec+XwCLpOBsPw51FqgDUdw5lzMYFX44pdlwMKRj5S41NmkV9dePUGJTGOVg833Ah8+Ojll86ABGl98KSfvihO7QeuFjd0NBECAwEAAaOCAuswggLnMA4GA1UdDwEB/wQEAwIF4DCBqAYIKwYBBQUHAQEEgZswgZgwNwYIKwYBBQUHMAGGK2h0dHA6Ly9vY3NwLmRpZ2l0YWxzaWduY2VydGlmaWNhZG9yYS5jb20uYnIwXQYIKwYBBQUHMAKGUWh0dHA6Ly93d3cuZGlnaXRhbHNpZ25jZXJ0aWZpY2Fkb3JhLmNvbS5ici9yZXBvc2l0b3Jpby9yZmIvQUNESUdJVEFMU0lHTlJGQkczLnA3YjAfBgNVHSMEGDAWgBTduLXdAty4UMp+BlRDwX78rvStezBdBgNVHSAEVjBUMFIGBmBMAQIBLDBIMEYGCCsGAQUFBwIBFjpodHRwOi8vd3d3LmRpZ2l0YWxzaWduY2VydGlmaWNhZG9yYS5jb20uYnIvcmVwb3NpdG9yaW8vcmZiMAkGA1UdEwQCMAAwgbEGA1UdHwSBqTCBpjBXoFWgU4ZRaHR0cDovL3d3dy5kaWdpdGFsc2lnbmNlcnRpZmljYWRvcmEuY29tLmJyL3JlcG9zaXRvcmlvL3JmYi9BQ0RJR0lUQUxTSUdOUkZCRzMuY3JsMEugSaBHhkVodHRwOi8vd3d3LmRpZ2l0YWx0cnVzdC5jb20uYnIvcmVwb3NpdG9yaW8vcmZiL0FDRElHSVRBTFNJR05SRkJHMy5jcmwwgcsGA1UdEQSBwzCBwIEhbHVkbXlsbGEuYmFzdG9zQGliZ2NicmFzaWwub3JnLmJyoDgGBWBMAQMEoC8ELTIwMDQxOTc5ODgxNjM2OTUxNTMwMDAwMDAwMDAwMDAwMDAwMDAwMDAwMDAwMKAtBgVgTAEDAqAkBCJMVURNWUxMQSBCQVNUT1MgRSBCQVJCT1NBIE1BUVVFQVJBoBkGBWBMAQMDoBAEDjIxMjM2ODQ1MDAwNDAxoBcGBWBMAQMHoA4EDDAwMDAwMDAwMDAwMDAdBgNVHSUEFjAUBggrBgEFBQcDAgYIKwYBBQUHAwQwDQYJKoZIhvcNAQELBQADggIBAFr/E9Dm5sU/iNwu5xfUOQjccGUVCIW8wTcOmdetbqmyjCJAJMTQByXyJ8Hd4KMT+iOTWvKWn2kvSG6A2LTwNieGWlCaOi5RfCYv+DDvqhmOKmAaLYl7CaAge3GClMrKJBbA0JqrE+EQfKAkDPKBFNLJQX1+vmWm2Ua2uRXhxDeZxb7y8ZwCo3JRmTg/5BaI6m4k+d/NFjfdelrk+np8/bJ9rDHJ//Nr+k3VQgywnrZ6AMdREKe+5e2URECoLoizviNXZ4gR3Gal6P4jR5hvajUT+nE3/GHvRRiaQtQKdgYQenCx0RAtg+73Wu+IhobBkr9yBCjJkRUcTclLSgyFx9hcHlHCBeGBVc5F7Jq6Mf9A7CbiP/8npkhbGVMoVrFdaqmFM8CSqxeS/75Zy6jx6oPPrCknunD/yLd26/bK8Tn2d6dBwJUtNjS2hs9+UD3OEHxcdNsJjiIGq4HPICvXH+LYHmgcF+pSoCZi/KZbcIUasdCWWzI3/Uzbuigc6SOXDkz7ILrmgIBAY9zYdyKppxNh1EdV7s9NWo1ryp94ujaPQBD6x+w3TZc7QW21KvZUM2ffO6SotuNmc4WwU2xpxAVzB9A7BgE2765XbuRNDIlXnF1Cd9KDN1GR5DkwnflptjhfNvCr4l0peWafhU7IdP2Q0jBDRS3a67LfJ+7FSyhI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Xvkrki8PjX0oGkF3Ss9y5Mx8S7pRpKtiVirBNkMbaIs=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YO4oA4T+CkWgozX9BmOVG58/CB88foeyjB5MpqpR7lw=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mTKVHB4na53os70KmQ0s0ALc6ltXCPOPmqnK+myW5ro=</DigestValue>
      </Reference>
      <Reference URI="/xl/sharedStrings.xml?ContentType=application/vnd.openxmlformats-officedocument.spreadsheetml.sharedStrings+xml">
        <DigestMethod Algorithm="http://www.w3.org/2001/04/xmlenc#sha256"/>
        <DigestValue>WDDectFfF4V635K5x3pt4hi4YAfs5YRdZSlfR+GCpP0=</DigestValue>
      </Reference>
      <Reference URI="/xl/styles.xml?ContentType=application/vnd.openxmlformats-officedocument.spreadsheetml.styles+xml">
        <DigestMethod Algorithm="http://www.w3.org/2001/04/xmlenc#sha256"/>
        <DigestValue>MUXxcI3T5zstOIfkVYNlbYkkmF+YtOggMAnr2pQsQ4A=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WV03vR4pnVSIm6YRU48ktgNS6ZSN6bTpZNmxtZN4zto=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cV/ABcBSvXHw1H+V5YFTXWeXF8x17DuGKuyDkV5DPfI=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2022-12-22T17:55:00Z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16.0.15831/24</OfficeVersion>
          <ApplicationVersion>16.0.15831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2022-12-22T17:55:00Z</xd:SigningTime>
          <xd:SigningCertificate>
            <xd:Cert>
              <xd:CertDigest>
                <DigestMethod Algorithm="http://www.w3.org/2001/04/xmlenc#sha256"/>
                <DigestValue>T90eE6plDFsE5wr+cFDz1NTYVj6k30bsF1YORm1rmiQ=</DigestValue>
              </xd:CertDigest>
              <xd:IssuerSerial>
                <X509IssuerName>CN=AC DIGITALSIGN RFB G3, OU=Secretaria da Receita Federal do Brasil - RFB, O=ICP-Brasil, C=BR</X509IssuerName>
                <X509SerialNumber>371270970984347848450192318956828101037102383967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HTANBgkqhkiG9w0BAQ0FADCBkDELMAkGA1UEBhMCQlIxEzARBgNVBAoMCklDUC1CcmFzaWwxNDAyBgNVBAsMK0F1dG9yaWRhZGUgQ2VydGlmaWNhZG9yYSBSYWl6IEJyYXNpbGVpcmEgdjUxNjA0BgNVBAMMLUFDIFNlY3JldGFyaWEgZGEgUmVjZWl0YSBGZWRlcmFsIGRvIEJyYXNpbCB2NDAeFw0xOTA3MjYxNDAyNThaFw0yOTAyMjAxNDAyNThaMHoxCzAJBgNVBAYTAkJSMRMwEQYDVQQKEwpJQ1AtQnJhc2lsMTYwNAYDVQQLEy1TZWNyZXRhcmlhIGRhIFJlY2VpdGEgRmVkZXJhbCBkbyBCcmFzaWwgLSBSRkIxHjAcBgNVBAMTFUFDIERJR0lUQUxTSUdOIFJGQiBHMzCCAiIwDQYJKoZIhvcNAQEBBQADggIPADCCAgoCggIBALnzUD4mVs6Qa0J2dzXNdZMAxrj3uA7OkRwmPUb4KKNY17/fZSNi14Tpdf41uz3W3QfoFfv09ZrxtLglVjM5wTi8p1JIxKgXYlwmz2vL14OVp+5Yrzz17yvKXcoviEfMHe0Z2B1z7IKKB4LhofqXQFtL3A+nGneZin+6H6xcDJb8rIuyZ4s7ZeQ5PiAAQtdUs4fap1U5PhP2ZMjGbvfiaLkxKvqM7wN44fL6CQ64IGGjsnlZG6mKvwoipQ7hlLMPS1m+YtEY6sptWX6MiYryr5UR68Tx5KObZ51LMxqYM2GqEJW/qioevhyRSr2jT3Kq3Ca7LbrmdQfaVNZPBSnvTRFikmFMqzPkQ+neYJ4cuN6BKsc9JH9XBKnrnoSzAF0I3HWkOhQJJo2aGB47eX/CyDTFsu3Il3StxWvWBrXHs1iEMUbKVjlgI5wQeJ4EMUkj+fokHvaNXixv2U3egB1LbQusN0KJ+wEuY1EJS6Qc8z9y2Vkmh8vWLYNe/UgyRGUgJERuFvvTMZtjrg6OYMBAfoGLugpcrmtJRp1z4Auckz6gfStcYMZDKttrE1xeaOVi/I9nxa5K/qIGK0jfgkyZQEKHNGX/AcguFbBWBYlLq6ps86KoKIZyPjibg1/hBNcF55IbrsScwWqHmJzplyogSqVlVwdXqKKOkdAKnNK17th7AgMBAAGjggGjMIIBnzAOBgNVHQ8BAf8EBAMCAQYwgfUGA1UdIASB7TCB6jBMBgZgTAECASwwQjBABggrBgEFBQcCARY0aHR0cDovL3d3dy5yZWNlaXRhLmZhemVuZGEuZ292LmJyL2FjcmZiL2RwY2FjcmZiLnBkZjBMBgZgTAECAyowQjBABggrBgEFBQcCARY0aHR0cDovL3d3dy5yZWNlaXRhLmZhemVuZGEuZ292LmJyL2FjcmZiL2RwY2FjcmZiLnBkZjBMBgZgTAECBBIwQjBABggrBgEFBQcCARY0aHR0cDovL3d3dy5yZWNlaXRhLmZhemVuZGEuZ292LmJyL2FjcmZiL2RwY2FjcmZiLnBkZjBEBgNVHR8EPTA7MDmgN6A1hjNodHRwOi8vd3d3LnJlY2VpdGEuZmF6ZW5kYS5nb3YuYnIvYWNyZmIvYWNyZmJ2NC5jcmwwHwYDVR0jBBgwFoAUGpjmQ8oc3ZKemWNFWirpH4cgzTUwHQYDVR0OBBYEFN24td0C3LhQyn4GVEPBfvyu9K17MA8GA1UdEwEB/wQFMAMBAf8wDQYJKoZIhvcNAQENBQADggIBAIJW8f4+MXUtQ2eEgJVc3nQuI5pa06GroUeD0Q8TJ8ulVwuWg/LiV3o4gBy6pjANvaJHHuHerEiynBmVEMiHVhwWtx0zjhNxYhacAz+BXwQ8OZxibnpKRum7057QDALn8cc4hYNiOZc2dt0Y74iSx9XYBkJ2UvDUStnkZCCia68cjPU5qkNaKdB9dqbR80WY9S5Q/y1qZe+EEyUHdp353XSAsMm6QM1EYAKIMYXRBZLj/28MkOjMi2zk57qHWwxSzm5yFwyDtnczzBmp5MOzuXLfkkTepiJlElhy2iws2rHQEGFd2PNt55nCZy+CKiULSQcpK7bxhqUyTykGvToMFIVJGQPOV75vTZ3WUDhj1S2JsqGKj9FcaqIY64guiiA+Z/T3mjlSoZ7Y8p9j0NbWAAV0nYH0ALFqfExbCpSEK0G8qFVbvCUJxwkoFKSk/UNZq37kj5VWu9I4kqvIxaOB7TXYpc2tBZNL7cLaQyFvHstPI0eNN8X+g1zn6P7/IcZIbNfMPlRspUOFvKug4Bdr6YBISro7VjVKwFZh6lZXJUujjX0Bxn7DA+fXIXjO26q9mwOCpYjyeE4NqWuWLJpcHvQurddGP1z1v9teQH/LbGqpQHzEfllA+AWTsfbE/ttHgY1pahAQoQttHkD1TAO0j0KrWyWtK9+5j6wlsg+3rQBO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112022</vt:lpstr>
      <vt:lpstr>'112022'!Area_de_impressao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2022-08-19T13:09:25Z</cp:lastPrinted>
  <dcterms:created xsi:type="dcterms:W3CDTF">2021-09-23T15:15:02Z</dcterms:created>
  <dcterms:modified xsi:type="dcterms:W3CDTF">2022-12-22T17:18:06Z</dcterms:modified>
</cp:coreProperties>
</file>