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riano.salles\Desktop\IBGC Brasil 2022\Relatório-recursos-recebidos-gastos-e-devolvidos\"/>
    </mc:Choice>
  </mc:AlternateContent>
  <bookViews>
    <workbookView xWindow="0" yWindow="0" windowWidth="23040" windowHeight="9252" tabRatio="500"/>
  </bookViews>
  <sheets>
    <sheet name="062023" sheetId="3" r:id="rId1"/>
  </sheets>
  <definedNames>
    <definedName name="_xlnm.Print_Area" localSheetId="0">'062023'!$A$1:$B$101</definedName>
  </definedNames>
  <calcPr calcId="152511"/>
</workbook>
</file>

<file path=xl/calcChain.xml><?xml version="1.0" encoding="utf-8"?>
<calcChain xmlns="http://schemas.openxmlformats.org/spreadsheetml/2006/main">
  <c r="B35" i="3" l="1"/>
  <c r="B79" i="3"/>
  <c r="B56" i="3"/>
  <c r="B57" i="3"/>
  <c r="B53" i="3"/>
  <c r="B52" i="3"/>
  <c r="B45" i="3"/>
  <c r="B34" i="3"/>
  <c r="B32" i="3"/>
  <c r="B28" i="3"/>
  <c r="B41" i="3" l="1"/>
  <c r="B61" i="3" l="1"/>
  <c r="B29" i="3" l="1"/>
  <c r="B74" i="3" l="1"/>
  <c r="B68" i="3"/>
  <c r="B47" i="3"/>
  <c r="B48" i="3" s="1"/>
  <c r="B36" i="3"/>
  <c r="B69" i="3" l="1"/>
  <c r="B80" i="3" s="1"/>
  <c r="C79" i="3" s="1"/>
  <c r="C80" i="3" l="1"/>
</calcChain>
</file>

<file path=xl/sharedStrings.xml><?xml version="1.0" encoding="utf-8"?>
<sst xmlns="http://schemas.openxmlformats.org/spreadsheetml/2006/main" count="74" uniqueCount="74">
  <si>
    <t>Relatório Mensal Comparativo de Recursos Recebidos, Gastos e Devolvidos ao Poder Público</t>
  </si>
  <si>
    <t>Metodologia de Avaliação da Transparência Ativa e Passiva - Organizações sem fins lucrativos que recebem recursos públicos e seus respectivos órgãos supervisores  - CGE/TCE- 2ª Edição -  2021 - Item  3.9/Financeiro</t>
  </si>
  <si>
    <t>Relatório Financeiro Mensal</t>
  </si>
  <si>
    <t xml:space="preserve">1. SALDO BANCÁRIO ANTERIOR  </t>
  </si>
  <si>
    <t>1.1 Caixa</t>
  </si>
  <si>
    <t>2.ENTRADAS DE RECURSOS FINANCEIROS</t>
  </si>
  <si>
    <t>3. RESGATE APLICAÇÃO FINANCEIRA</t>
  </si>
  <si>
    <t>4. APLICAÇÃO FINANCEIRA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</si>
  <si>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</si>
  <si>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</si>
  <si>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</si>
  <si>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</si>
  <si>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</si>
  <si>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 xml:space="preserve">5.1.4 Bloqueio Judicial </t>
  </si>
  <si>
    <t>5.1.5 Tributos: Impostos,Taxas e Contribuições</t>
  </si>
  <si>
    <t>5.1.6 Encargos Sociais</t>
  </si>
  <si>
    <t>5.2 PAGAMENTOS REALIZADOS - INVESTIMENTOS</t>
  </si>
  <si>
    <t>5.2.2 Aquisições de Bens Imobilizados</t>
  </si>
  <si>
    <t>5.2.3 Aquisições Direito de Uso de Software</t>
  </si>
  <si>
    <t>6.VALORES DEVOLVIDOS À CONTRATANTE</t>
  </si>
  <si>
    <t xml:space="preserve">6.1 Valores Devolvidos à Contratante - CUSTEIO </t>
  </si>
  <si>
    <t>7.1 Caixa</t>
  </si>
  <si>
    <t>8.INFORMAÇÕES COMPLEMENTARES - GLOSAS</t>
  </si>
  <si>
    <t>8.1 Glosa - servidores cedidos</t>
  </si>
  <si>
    <t>8.2 Glosa - não cumprimento das metas</t>
  </si>
  <si>
    <t>TOTAL DAS GLOSAS</t>
  </si>
  <si>
    <t xml:space="preserve">SALDO ANTERIOR </t>
  </si>
  <si>
    <t>TOTAL DE ENTRADAS</t>
  </si>
  <si>
    <t xml:space="preserve">TOTAL DOS RESGATES </t>
  </si>
  <si>
    <t xml:space="preserve">TOTAL DAS APLICAÇÕES FINANCEIRAS </t>
  </si>
  <si>
    <t xml:space="preserve">TOTAL DE PAGAMENTOS - INVESTIMENTO </t>
  </si>
  <si>
    <t>TOTAL GERAL DOS PAGAMENTOS</t>
  </si>
  <si>
    <t xml:space="preserve">TOTAL VALORES DEVOLVIDOS </t>
  </si>
  <si>
    <t xml:space="preserve">SALDO BANCÁRIO FINAL : </t>
  </si>
  <si>
    <t>NOME DO ÓRGÃO PÚBLICO/CONTRATANTE: SECRETARIA DE ESTADO DA SAÚDE/SES-GO</t>
  </si>
  <si>
    <t xml:space="preserve">2.2 Repasse - INVESTIMENTO </t>
  </si>
  <si>
    <t xml:space="preserve">5.2.4 Outros </t>
  </si>
  <si>
    <t xml:space="preserve">5.2.1 Aquisições de Bens </t>
  </si>
  <si>
    <t>6.2 Valores Devolvidos à Contratante -INVESTIMENTO</t>
  </si>
  <si>
    <t>Em Reais</t>
  </si>
  <si>
    <t>PREVISÃO DE REPASSE MENSAL DO CONTRATO DE GESTÃO/ADITIVO - CUSTEIO :R$</t>
  </si>
  <si>
    <t>PREVISÃO DE REPASSE MENSAL DO CONTRATO DE GESTÃO/ADITIVO - INVESTIMENTO :R$</t>
  </si>
  <si>
    <t>5.1.8 Outros - REEMBOLSOS DE DESPESAS</t>
  </si>
  <si>
    <t>5.1.7 Despesa Administrativa O.S. e unidade gerida se situarem em localidades diversas (Item 12.1.v da Minuta Padrão do Contrato de Gestão – PGE).</t>
  </si>
  <si>
    <r>
      <t>TOTAL DE PAGAMENTOS - CUSTEIO</t>
    </r>
    <r>
      <rPr>
        <b/>
        <sz val="11"/>
        <color rgb="FFFF0000"/>
        <rFont val="Calibri"/>
        <family val="2"/>
      </rPr>
      <t xml:space="preserve"> </t>
    </r>
  </si>
  <si>
    <t>2.5 Outras entradas - DOAÇÕES/REEMBOLSOS DE DESPESAS/ESTORNOS BANCÁRIOS</t>
  </si>
  <si>
    <t>CNPJ: 21.236.845/0001-50</t>
  </si>
  <si>
    <t>NOME DA ORGANIZAÇÃO SOCIAL/CONTRATADA: INSTITUTO BRASILEIRO DE GESTÃO COMPARTILHADA - IBGC</t>
  </si>
  <si>
    <t>Fonte: Extratos bancários e Relatorio SIPEF</t>
  </si>
  <si>
    <t>2.3 Rendimento sobre Aplicação Financeiras</t>
  </si>
  <si>
    <t>3.2 Resgate Aplicação - INVESTIMENTO</t>
  </si>
  <si>
    <t xml:space="preserve">4.2 Aplicação Financeira - INVESTIMENTO </t>
  </si>
  <si>
    <t xml:space="preserve">TOTAL APLICAÇÃO FINANCEIRA - CUSTEIO </t>
  </si>
  <si>
    <t>TOTAL APLICAÇÃO FINANCEIRA - INVESTIMENTO</t>
  </si>
  <si>
    <t>CNPJ: 02.529.964/0001-57</t>
  </si>
  <si>
    <t>Assinatura do Responsável pela Área Financeira:</t>
  </si>
  <si>
    <t>Assinatura do Contador:</t>
  </si>
  <si>
    <t>5.1.8 Outros - SERVIÇOS PÚBLICOS</t>
  </si>
  <si>
    <t>CONTRATO DE GESTÃO/ADITIVO Nº:  43/2022 SES/GO</t>
  </si>
  <si>
    <t>NOME DA UNIDADE GERIDA: HOSPITAL ESTADUAL SÃO LUÍS DE MONTES BELOS DR. GERALDO LANDÓ</t>
  </si>
  <si>
    <t>VIGÊNCIA DO CONTRATO DE GESTÃO:   INICIO: 13/06/2022   E    TÉRMINO  12/06/2026</t>
  </si>
  <si>
    <t>CNPJ: 21.236.845/0008-27</t>
  </si>
  <si>
    <t>1.2 Banco conta movimento - CUSTEIO, INVESTIMENTO  e FUNDO RESCISÓRIO</t>
  </si>
  <si>
    <t>1.3 Aplicações financeiras  - CUSTEIO, INVESTIMENTO e FUNDO RESCISÓRIO</t>
  </si>
  <si>
    <t>7.2. Banco Conta Movimento  - CUSTEIO, INVESTIMENTO e FUNDO RESCISÓRIO</t>
  </si>
  <si>
    <t>7.3 Aplicações Financeiras  - CUSTEIO, INVESTIMENTO e FUNDO RESCISÓRIO</t>
  </si>
  <si>
    <t>2.1 Repasse - CUSTEIO CEF 4292-8 / ITAU 99265-9 / ITAU 99078-6</t>
  </si>
  <si>
    <t>3.1 Resgate Aplicação - CUSTEIO CEF 4292-8 / ITAU 99265-9 / ITAU 99078-6</t>
  </si>
  <si>
    <t>4.1 Aplicação Financeira - CUSTEIO 4292-8 / ITAU 99265-9 / ITAU 99078-6</t>
  </si>
  <si>
    <r>
      <t xml:space="preserve">9.Nota Explicativa: 
</t>
    </r>
    <r>
      <rPr>
        <b/>
        <sz val="11"/>
        <color rgb="FF000000"/>
        <rFont val="Calibri"/>
        <family val="2"/>
      </rPr>
      <t/>
    </r>
  </si>
  <si>
    <t>Competência: 09/2023</t>
  </si>
  <si>
    <t>7.SALDO BANCÁRIO FINAL EM 30/09/2023</t>
  </si>
  <si>
    <t>Goiânia, 30 de setembro de 2023</t>
  </si>
  <si>
    <t>8.3 Glosa - Fatura Enel Despacho nº 228/2023 SES/CGCC/GAAL (Processo 201700010019675)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</si>
</sst>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\-??_-;_-@_-"/>
    <numFmt numFmtId="165" formatCode="#,##0.0000000000000"/>
  </numFmts>
  <fonts count="13" x14ac:knownFonts="1">
    <font>
      <sz val="11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12"/>
      <color rgb="FF002060"/>
      <name val="Arial"/>
      <family val="2"/>
    </font>
    <font>
      <b/>
      <sz val="17"/>
      <color rgb="FF000000"/>
      <name val="Calibri"/>
      <family val="2"/>
      <charset val="1"/>
    </font>
    <font>
      <sz val="11"/>
      <color rgb="FF000000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b/>
      <sz val="11"/>
      <color rgb="FF000000"/>
      <name val="Calibri"/>
      <family val="2"/>
    </font>
    <font>
      <b/>
      <sz val="11"/>
      <color rgb="FFFF0000"/>
      <name val="Calibri"/>
      <family val="2"/>
    </font>
    <font>
      <b/>
      <sz val="20"/>
      <name val="Calibri"/>
      <family val="2"/>
    </font>
    <font>
      <sz val="10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7F7F7F"/>
        <bgColor rgb="FF666699"/>
      </patternFill>
    </fill>
    <fill>
      <patternFill patternType="solid">
        <fgColor rgb="FFFFFFFF"/>
        <bgColor rgb="FFF2F2F2"/>
      </patternFill>
    </fill>
    <fill>
      <patternFill patternType="solid">
        <fgColor rgb="FFA6A6A6"/>
        <bgColor rgb="FFBFBFBF"/>
      </patternFill>
    </fill>
    <fill>
      <patternFill patternType="solid">
        <fgColor rgb="FFBFBFBF"/>
        <bgColor rgb="FFCCCCFF"/>
      </patternFill>
    </fill>
    <fill>
      <patternFill patternType="solid">
        <fgColor rgb="FFF2F2F2"/>
        <bgColor rgb="FFFFFFFF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3" fillId="0" borderId="0" applyBorder="0" applyProtection="0"/>
  </cellStyleXfs>
  <cellXfs count="96">
    <xf numFmtId="0" fontId="0" fillId="0" borderId="0" xfId="0"/>
    <xf numFmtId="0" fontId="0" fillId="0" borderId="0" xfId="0" applyFont="1"/>
    <xf numFmtId="4" fontId="0" fillId="0" borderId="0" xfId="0" applyNumberFormat="1" applyFont="1" applyAlignment="1">
      <alignment horizontal="right"/>
    </xf>
    <xf numFmtId="0" fontId="0" fillId="0" borderId="0" xfId="0" applyFont="1" applyBorder="1" applyAlignment="1">
      <alignment vertical="center"/>
    </xf>
    <xf numFmtId="0" fontId="0" fillId="0" borderId="0" xfId="0" applyFont="1" applyBorder="1" applyAlignment="1"/>
    <xf numFmtId="4" fontId="0" fillId="0" borderId="0" xfId="0" applyNumberFormat="1" applyFont="1" applyBorder="1" applyAlignment="1">
      <alignment horizontal="right"/>
    </xf>
    <xf numFmtId="4" fontId="1" fillId="0" borderId="0" xfId="0" applyNumberFormat="1" applyFont="1" applyBorder="1" applyAlignment="1">
      <alignment horizontal="right"/>
    </xf>
    <xf numFmtId="0" fontId="1" fillId="0" borderId="0" xfId="0" applyFont="1"/>
    <xf numFmtId="0" fontId="2" fillId="0" borderId="0" xfId="0" applyFont="1" applyBorder="1" applyAlignment="1">
      <alignment horizontal="center" vertical="center"/>
    </xf>
    <xf numFmtId="4" fontId="0" fillId="0" borderId="0" xfId="0" applyNumberFormat="1" applyFont="1" applyBorder="1" applyAlignment="1">
      <alignment horizontal="center" vertical="center"/>
    </xf>
    <xf numFmtId="4" fontId="0" fillId="0" borderId="0" xfId="1" applyNumberFormat="1" applyFont="1" applyBorder="1" applyAlignment="1" applyProtection="1">
      <alignment vertical="center"/>
    </xf>
    <xf numFmtId="4" fontId="0" fillId="0" borderId="0" xfId="0" applyNumberFormat="1" applyFont="1" applyBorder="1" applyAlignment="1">
      <alignment vertical="center"/>
    </xf>
    <xf numFmtId="0" fontId="0" fillId="0" borderId="0" xfId="0" applyFont="1" applyBorder="1"/>
    <xf numFmtId="4" fontId="1" fillId="0" borderId="0" xfId="0" applyNumberFormat="1" applyFont="1" applyBorder="1" applyAlignment="1">
      <alignment vertical="center"/>
    </xf>
    <xf numFmtId="4" fontId="1" fillId="3" borderId="0" xfId="0" applyNumberFormat="1" applyFont="1" applyFill="1" applyAlignment="1">
      <alignment horizontal="right"/>
    </xf>
    <xf numFmtId="0" fontId="0" fillId="3" borderId="0" xfId="0" applyFont="1" applyFill="1" applyBorder="1"/>
    <xf numFmtId="4" fontId="1" fillId="0" borderId="0" xfId="0" applyNumberFormat="1" applyFont="1" applyAlignment="1">
      <alignment horizontal="right"/>
    </xf>
    <xf numFmtId="0" fontId="2" fillId="3" borderId="0" xfId="0" applyFont="1" applyFill="1" applyBorder="1" applyAlignment="1">
      <alignment horizontal="center" vertical="center"/>
    </xf>
    <xf numFmtId="0" fontId="0" fillId="3" borderId="0" xfId="0" applyFont="1" applyFill="1"/>
    <xf numFmtId="4" fontId="4" fillId="0" borderId="0" xfId="0" applyNumberFormat="1" applyFont="1" applyFill="1"/>
    <xf numFmtId="4" fontId="0" fillId="0" borderId="0" xfId="0" applyNumberFormat="1" applyFont="1" applyBorder="1"/>
    <xf numFmtId="0" fontId="6" fillId="3" borderId="1" xfId="0" applyFont="1" applyFill="1" applyBorder="1" applyAlignment="1">
      <alignment vertical="center"/>
    </xf>
    <xf numFmtId="4" fontId="6" fillId="3" borderId="1" xfId="0" applyNumberFormat="1" applyFont="1" applyFill="1" applyBorder="1" applyAlignment="1">
      <alignment horizontal="right"/>
    </xf>
    <xf numFmtId="0" fontId="6" fillId="3" borderId="1" xfId="0" applyFont="1" applyFill="1" applyBorder="1" applyAlignment="1"/>
    <xf numFmtId="0" fontId="6" fillId="3" borderId="1" xfId="0" applyFont="1" applyFill="1" applyBorder="1"/>
    <xf numFmtId="0" fontId="7" fillId="3" borderId="1" xfId="0" applyFont="1" applyFill="1" applyBorder="1"/>
    <xf numFmtId="4" fontId="6" fillId="0" borderId="1" xfId="1" applyNumberFormat="1" applyFont="1" applyBorder="1" applyAlignment="1" applyProtection="1">
      <alignment vertical="center"/>
    </xf>
    <xf numFmtId="4" fontId="7" fillId="3" borderId="1" xfId="0" applyNumberFormat="1" applyFont="1" applyFill="1" applyBorder="1" applyAlignment="1">
      <alignment horizontal="left"/>
    </xf>
    <xf numFmtId="0" fontId="9" fillId="3" borderId="2" xfId="0" applyFont="1" applyFill="1" applyBorder="1" applyAlignment="1">
      <alignment horizontal="center" vertical="center"/>
    </xf>
    <xf numFmtId="0" fontId="8" fillId="3" borderId="2" xfId="0" applyFont="1" applyFill="1" applyBorder="1"/>
    <xf numFmtId="0" fontId="9" fillId="4" borderId="1" xfId="0" applyFont="1" applyFill="1" applyBorder="1" applyAlignment="1">
      <alignment horizontal="left" vertical="center"/>
    </xf>
    <xf numFmtId="4" fontId="9" fillId="4" borderId="1" xfId="0" applyNumberFormat="1" applyFont="1" applyFill="1" applyBorder="1" applyAlignment="1">
      <alignment horizontal="right" vertical="center"/>
    </xf>
    <xf numFmtId="4" fontId="6" fillId="3" borderId="1" xfId="0" applyNumberFormat="1" applyFont="1" applyFill="1" applyBorder="1" applyAlignment="1">
      <alignment vertical="center" shrinkToFit="1"/>
    </xf>
    <xf numFmtId="4" fontId="6" fillId="6" borderId="1" xfId="1" applyNumberFormat="1" applyFont="1" applyFill="1" applyBorder="1" applyAlignment="1" applyProtection="1">
      <alignment vertical="center"/>
    </xf>
    <xf numFmtId="0" fontId="9" fillId="3" borderId="1" xfId="0" applyFont="1" applyFill="1" applyBorder="1" applyAlignment="1">
      <alignment horizontal="left" vertical="center"/>
    </xf>
    <xf numFmtId="4" fontId="9" fillId="0" borderId="1" xfId="1" applyNumberFormat="1" applyFont="1" applyBorder="1" applyAlignment="1" applyProtection="1">
      <alignment vertical="center"/>
    </xf>
    <xf numFmtId="4" fontId="6" fillId="0" borderId="1" xfId="0" applyNumberFormat="1" applyFont="1" applyBorder="1" applyAlignment="1">
      <alignment vertical="center" shrinkToFit="1"/>
    </xf>
    <xf numFmtId="0" fontId="6" fillId="3" borderId="1" xfId="0" applyFont="1" applyFill="1" applyBorder="1" applyAlignment="1">
      <alignment vertical="center" wrapText="1"/>
    </xf>
    <xf numFmtId="0" fontId="8" fillId="3" borderId="1" xfId="0" applyFont="1" applyFill="1" applyBorder="1" applyAlignment="1">
      <alignment vertical="center"/>
    </xf>
    <xf numFmtId="0" fontId="8" fillId="0" borderId="1" xfId="0" applyFont="1" applyBorder="1" applyAlignment="1">
      <alignment vertical="center"/>
    </xf>
    <xf numFmtId="4" fontId="7" fillId="0" borderId="1" xfId="0" applyNumberFormat="1" applyFont="1" applyBorder="1" applyAlignment="1">
      <alignment vertical="center"/>
    </xf>
    <xf numFmtId="0" fontId="9" fillId="5" borderId="1" xfId="0" applyFont="1" applyFill="1" applyBorder="1" applyAlignment="1">
      <alignment vertical="center"/>
    </xf>
    <xf numFmtId="4" fontId="7" fillId="5" borderId="1" xfId="0" applyNumberFormat="1" applyFont="1" applyFill="1" applyBorder="1" applyAlignment="1">
      <alignment vertical="center"/>
    </xf>
    <xf numFmtId="0" fontId="9" fillId="3" borderId="1" xfId="0" applyFont="1" applyFill="1" applyBorder="1" applyAlignment="1">
      <alignment vertical="center"/>
    </xf>
    <xf numFmtId="4" fontId="7" fillId="3" borderId="1" xfId="0" applyNumberFormat="1" applyFont="1" applyFill="1" applyBorder="1" applyAlignment="1">
      <alignment horizontal="right"/>
    </xf>
    <xf numFmtId="0" fontId="9" fillId="4" borderId="1" xfId="0" applyFont="1" applyFill="1" applyBorder="1" applyAlignment="1">
      <alignment vertical="center"/>
    </xf>
    <xf numFmtId="4" fontId="7" fillId="4" borderId="1" xfId="0" applyNumberFormat="1" applyFont="1" applyFill="1" applyBorder="1" applyAlignment="1">
      <alignment vertical="center"/>
    </xf>
    <xf numFmtId="0" fontId="7" fillId="3" borderId="1" xfId="0" applyFont="1" applyFill="1" applyBorder="1" applyAlignment="1">
      <alignment vertical="center" wrapText="1"/>
    </xf>
    <xf numFmtId="4" fontId="8" fillId="5" borderId="1" xfId="0" applyNumberFormat="1" applyFont="1" applyFill="1" applyBorder="1" applyAlignment="1">
      <alignment horizontal="right"/>
    </xf>
    <xf numFmtId="4" fontId="7" fillId="5" borderId="1" xfId="0" applyNumberFormat="1" applyFont="1" applyFill="1" applyBorder="1" applyAlignment="1">
      <alignment horizontal="right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/>
    </xf>
    <xf numFmtId="4" fontId="6" fillId="3" borderId="1" xfId="0" applyNumberFormat="1" applyFont="1" applyFill="1" applyBorder="1" applyAlignment="1">
      <alignment vertical="center"/>
    </xf>
    <xf numFmtId="0" fontId="9" fillId="6" borderId="1" xfId="0" applyFont="1" applyFill="1" applyBorder="1" applyAlignment="1">
      <alignment vertical="center"/>
    </xf>
    <xf numFmtId="4" fontId="9" fillId="6" borderId="1" xfId="0" applyNumberFormat="1" applyFont="1" applyFill="1" applyBorder="1" applyAlignment="1">
      <alignment horizontal="right"/>
    </xf>
    <xf numFmtId="4" fontId="6" fillId="4" borderId="1" xfId="1" applyNumberFormat="1" applyFont="1" applyFill="1" applyBorder="1" applyAlignment="1" applyProtection="1">
      <alignment vertical="center"/>
    </xf>
    <xf numFmtId="4" fontId="6" fillId="6" borderId="1" xfId="0" applyNumberFormat="1" applyFont="1" applyFill="1" applyBorder="1" applyAlignment="1">
      <alignment vertical="center" shrinkToFit="1"/>
    </xf>
    <xf numFmtId="4" fontId="9" fillId="6" borderId="1" xfId="1" applyNumberFormat="1" applyFont="1" applyFill="1" applyBorder="1" applyAlignment="1" applyProtection="1">
      <alignment vertical="center"/>
    </xf>
    <xf numFmtId="0" fontId="6" fillId="6" borderId="1" xfId="0" applyFont="1" applyFill="1" applyBorder="1" applyAlignment="1">
      <alignment vertical="top"/>
    </xf>
    <xf numFmtId="0" fontId="9" fillId="5" borderId="1" xfId="0" applyFont="1" applyFill="1" applyBorder="1" applyAlignment="1">
      <alignment vertical="top"/>
    </xf>
    <xf numFmtId="0" fontId="6" fillId="6" borderId="4" xfId="0" applyFont="1" applyFill="1" applyBorder="1"/>
    <xf numFmtId="0" fontId="12" fillId="0" borderId="0" xfId="0" applyFont="1" applyAlignment="1">
      <alignment vertical="top" wrapText="1"/>
    </xf>
    <xf numFmtId="0" fontId="9" fillId="5" borderId="1" xfId="0" applyFont="1" applyFill="1" applyBorder="1" applyAlignment="1">
      <alignment horizontal="left" vertical="center"/>
    </xf>
    <xf numFmtId="0" fontId="9" fillId="0" borderId="0" xfId="0" applyFont="1"/>
    <xf numFmtId="4" fontId="9" fillId="5" borderId="1" xfId="1" applyNumberFormat="1" applyFont="1" applyFill="1" applyBorder="1" applyAlignment="1" applyProtection="1">
      <alignment vertical="center" wrapText="1"/>
    </xf>
    <xf numFmtId="4" fontId="6" fillId="0" borderId="1" xfId="1" applyNumberFormat="1" applyFont="1" applyBorder="1" applyAlignment="1" applyProtection="1">
      <alignment vertical="center" wrapText="1"/>
    </xf>
    <xf numFmtId="4" fontId="0" fillId="0" borderId="0" xfId="0" applyNumberFormat="1" applyFont="1" applyFill="1" applyAlignment="1">
      <alignment horizontal="right"/>
    </xf>
    <xf numFmtId="4" fontId="6" fillId="0" borderId="1" xfId="1" applyNumberFormat="1" applyFont="1" applyFill="1" applyBorder="1" applyAlignment="1" applyProtection="1">
      <alignment vertical="center"/>
    </xf>
    <xf numFmtId="4" fontId="6" fillId="3" borderId="1" xfId="0" applyNumberFormat="1" applyFont="1" applyFill="1" applyBorder="1" applyAlignment="1"/>
    <xf numFmtId="4" fontId="9" fillId="4" borderId="1" xfId="0" applyNumberFormat="1" applyFont="1" applyFill="1" applyBorder="1" applyAlignment="1">
      <alignment horizontal="left" vertical="center"/>
    </xf>
    <xf numFmtId="4" fontId="9" fillId="5" borderId="1" xfId="0" applyNumberFormat="1" applyFont="1" applyFill="1" applyBorder="1" applyAlignment="1">
      <alignment vertical="center"/>
    </xf>
    <xf numFmtId="4" fontId="9" fillId="3" borderId="1" xfId="0" applyNumberFormat="1" applyFont="1" applyFill="1" applyBorder="1" applyAlignment="1">
      <alignment vertical="center"/>
    </xf>
    <xf numFmtId="4" fontId="6" fillId="5" borderId="1" xfId="0" applyNumberFormat="1" applyFont="1" applyFill="1" applyBorder="1" applyAlignment="1">
      <alignment vertical="top"/>
    </xf>
    <xf numFmtId="4" fontId="0" fillId="0" borderId="0" xfId="0" applyNumberFormat="1" applyFont="1"/>
    <xf numFmtId="4" fontId="9" fillId="0" borderId="0" xfId="0" applyNumberFormat="1" applyFont="1" applyAlignment="1">
      <alignment horizontal="right"/>
    </xf>
    <xf numFmtId="0" fontId="6" fillId="0" borderId="1" xfId="0" applyFont="1" applyFill="1" applyBorder="1" applyAlignment="1"/>
    <xf numFmtId="4" fontId="6" fillId="0" borderId="1" xfId="0" applyNumberFormat="1" applyFont="1" applyFill="1" applyBorder="1" applyAlignment="1"/>
    <xf numFmtId="0" fontId="6" fillId="0" borderId="1" xfId="0" applyFont="1" applyFill="1" applyBorder="1"/>
    <xf numFmtId="4" fontId="6" fillId="0" borderId="1" xfId="0" applyNumberFormat="1" applyFont="1" applyFill="1" applyBorder="1" applyAlignment="1">
      <alignment horizontal="right"/>
    </xf>
    <xf numFmtId="0" fontId="7" fillId="0" borderId="1" xfId="0" applyFont="1" applyFill="1" applyBorder="1"/>
    <xf numFmtId="4" fontId="0" fillId="0" borderId="0" xfId="0" applyNumberFormat="1" applyFont="1" applyFill="1" applyBorder="1" applyAlignment="1">
      <alignment horizontal="right"/>
    </xf>
    <xf numFmtId="4" fontId="6" fillId="6" borderId="1" xfId="0" applyNumberFormat="1" applyFont="1" applyFill="1" applyBorder="1" applyAlignment="1">
      <alignment horizontal="right"/>
    </xf>
    <xf numFmtId="164" fontId="3" fillId="0" borderId="0" xfId="1" applyBorder="1" applyProtection="1"/>
    <xf numFmtId="165" fontId="0" fillId="0" borderId="0" xfId="0" applyNumberFormat="1" applyFont="1" applyBorder="1"/>
    <xf numFmtId="4" fontId="9" fillId="0" borderId="0" xfId="1" applyNumberFormat="1" applyFont="1" applyBorder="1" applyAlignment="1" applyProtection="1">
      <alignment horizontal="left" vertical="center"/>
    </xf>
    <xf numFmtId="0" fontId="0" fillId="0" borderId="0" xfId="0" applyFont="1" applyFill="1" applyBorder="1"/>
    <xf numFmtId="4" fontId="0" fillId="0" borderId="0" xfId="0" applyNumberFormat="1"/>
    <xf numFmtId="0" fontId="0" fillId="0" borderId="0" xfId="0" applyFont="1" applyAlignment="1">
      <alignment wrapText="1"/>
    </xf>
    <xf numFmtId="0" fontId="0" fillId="0" borderId="0" xfId="0" applyFont="1" applyBorder="1" applyAlignment="1">
      <alignment horizontal="right"/>
    </xf>
    <xf numFmtId="0" fontId="0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/>
    </xf>
    <xf numFmtId="4" fontId="9" fillId="3" borderId="3" xfId="0" applyNumberFormat="1" applyFont="1" applyFill="1" applyBorder="1" applyAlignment="1">
      <alignment horizontal="right" vertical="center"/>
    </xf>
    <xf numFmtId="0" fontId="6" fillId="6" borderId="4" xfId="0" applyFont="1" applyFill="1" applyBorder="1" applyAlignment="1">
      <alignment horizontal="left" vertical="top" wrapText="1"/>
    </xf>
    <xf numFmtId="0" fontId="6" fillId="6" borderId="5" xfId="0" applyFont="1" applyFill="1" applyBorder="1" applyAlignment="1">
      <alignment horizontal="left" vertical="top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7F7F7F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69849</xdr:colOff>
      <xdr:row>0</xdr:row>
      <xdr:rowOff>0</xdr:rowOff>
    </xdr:from>
    <xdr:to>
      <xdr:col>0</xdr:col>
      <xdr:colOff>5076825</xdr:colOff>
      <xdr:row>2</xdr:row>
      <xdr:rowOff>9525</xdr:rowOff>
    </xdr:to>
    <xdr:pic>
      <xdr:nvPicPr>
        <xdr:cNvPr id="2" name="Figura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69849" y="0"/>
          <a:ext cx="5006976" cy="1390650"/>
        </a:xfrm>
        <a:prstGeom prst="rect">
          <a:avLst/>
        </a:prstGeom>
        <a:ln w="0">
          <a:noFill/>
        </a:ln>
      </xdr:spPr>
    </xdr:pic>
    <xdr:clientData/>
  </xdr:twoCellAnchor>
  <xdr:twoCellAnchor>
    <xdr:from>
      <xdr:col>0</xdr:col>
      <xdr:colOff>6519333</xdr:colOff>
      <xdr:row>91</xdr:row>
      <xdr:rowOff>6512</xdr:rowOff>
    </xdr:from>
    <xdr:to>
      <xdr:col>1</xdr:col>
      <xdr:colOff>2771775</xdr:colOff>
      <xdr:row>94</xdr:row>
      <xdr:rowOff>104205</xdr:rowOff>
    </xdr:to>
    <xdr:sp macro="" textlink="">
      <xdr:nvSpPr>
        <xdr:cNvPr id="3" name="CaixaDeTexto 2"/>
        <xdr:cNvSpPr txBox="1"/>
      </xdr:nvSpPr>
      <xdr:spPr>
        <a:xfrm>
          <a:off x="6519333" y="19685162"/>
          <a:ext cx="3281892" cy="66919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_____________________________________</a:t>
          </a:r>
        </a:p>
        <a:p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LUDMYLLA BASTOS E BARBOSA MAQUEARA</a:t>
          </a:r>
        </a:p>
        <a:p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PRESIDENTE</a:t>
          </a:r>
        </a:p>
      </xdr:txBody>
    </xdr:sp>
    <xdr:clientData/>
  </xdr:twoCellAnchor>
  <xdr:twoCellAnchor>
    <xdr:from>
      <xdr:col>0</xdr:col>
      <xdr:colOff>3167838</xdr:colOff>
      <xdr:row>91</xdr:row>
      <xdr:rowOff>9117</xdr:rowOff>
    </xdr:from>
    <xdr:to>
      <xdr:col>0</xdr:col>
      <xdr:colOff>6163735</xdr:colOff>
      <xdr:row>94</xdr:row>
      <xdr:rowOff>106810</xdr:rowOff>
    </xdr:to>
    <xdr:sp macro="" textlink="">
      <xdr:nvSpPr>
        <xdr:cNvPr id="4" name="CaixaDeTexto 3"/>
        <xdr:cNvSpPr txBox="1"/>
      </xdr:nvSpPr>
      <xdr:spPr>
        <a:xfrm>
          <a:off x="3167838" y="19341057"/>
          <a:ext cx="2995897" cy="64633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_______________________________________</a:t>
          </a:r>
        </a:p>
        <a:p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ADRIANO SALLES AMADEU</a:t>
          </a:r>
        </a:p>
        <a:p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GERENTE FINANCEIRO</a:t>
          </a:r>
        </a:p>
      </xdr:txBody>
    </xdr:sp>
    <xdr:clientData/>
  </xdr:twoCellAnchor>
  <xdr:twoCellAnchor>
    <xdr:from>
      <xdr:col>0</xdr:col>
      <xdr:colOff>3184770</xdr:colOff>
      <xdr:row>96</xdr:row>
      <xdr:rowOff>13026</xdr:rowOff>
    </xdr:from>
    <xdr:to>
      <xdr:col>0</xdr:col>
      <xdr:colOff>6180667</xdr:colOff>
      <xdr:row>99</xdr:row>
      <xdr:rowOff>65128</xdr:rowOff>
    </xdr:to>
    <xdr:sp macro="" textlink="">
      <xdr:nvSpPr>
        <xdr:cNvPr id="5" name="CaixaDeTexto 4"/>
        <xdr:cNvSpPr txBox="1"/>
      </xdr:nvSpPr>
      <xdr:spPr>
        <a:xfrm>
          <a:off x="3184770" y="20259366"/>
          <a:ext cx="2995897" cy="64646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_______________________________________</a:t>
          </a:r>
        </a:p>
        <a:p>
          <a:r>
            <a:rPr lang="pt-BR" sz="1100" b="0" i="0" u="none" strike="noStrike" baseline="0" smtClean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LIDIANY DE JESUS OLIVEIRA</a:t>
          </a:r>
        </a:p>
        <a:p>
          <a:r>
            <a:rPr lang="pt-BR" sz="1100" b="0" i="0" u="none" strike="noStrike" baseline="0" smtClean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Reg. no CRC - GO sob o No. 20789/0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J99"/>
  <sheetViews>
    <sheetView showGridLines="0" tabSelected="1" topLeftCell="A77" zoomScaleNormal="100" zoomScaleSheetLayoutView="70" zoomScalePageLayoutView="70" workbookViewId="0">
      <selection sqref="A1:B99"/>
    </sheetView>
  </sheetViews>
  <sheetFormatPr defaultColWidth="41.6640625" defaultRowHeight="14.4" x14ac:dyDescent="0.3"/>
  <cols>
    <col min="1" max="1" width="123.88671875" style="1" customWidth="1"/>
    <col min="2" max="2" width="21.88671875" style="73" customWidth="1"/>
    <col min="3" max="3" width="22" style="1" customWidth="1"/>
    <col min="4" max="4" width="21" style="2" customWidth="1"/>
    <col min="5" max="1024" width="41.6640625" style="1"/>
  </cols>
  <sheetData>
    <row r="1" spans="1:3" ht="99.9" customHeight="1" x14ac:dyDescent="0.3">
      <c r="A1" s="89"/>
      <c r="B1" s="89"/>
    </row>
    <row r="2" spans="1:3" s="1" customFormat="1" ht="9" customHeight="1" x14ac:dyDescent="0.3">
      <c r="A2" s="90" t="s">
        <v>0</v>
      </c>
      <c r="B2" s="90"/>
      <c r="C2" s="2"/>
    </row>
    <row r="3" spans="1:3" s="1" customFormat="1" ht="9" customHeight="1" x14ac:dyDescent="0.3">
      <c r="A3" s="90"/>
      <c r="B3" s="90"/>
      <c r="C3" s="2"/>
    </row>
    <row r="4" spans="1:3" s="1" customFormat="1" ht="9" customHeight="1" x14ac:dyDescent="0.3">
      <c r="A4" s="90"/>
      <c r="B4" s="90"/>
      <c r="C4" s="2"/>
    </row>
    <row r="5" spans="1:3" s="1" customFormat="1" ht="9" customHeight="1" x14ac:dyDescent="0.3">
      <c r="A5" s="90"/>
      <c r="B5" s="90"/>
      <c r="C5" s="2"/>
    </row>
    <row r="6" spans="1:3" s="1" customFormat="1" ht="9" customHeight="1" x14ac:dyDescent="0.3">
      <c r="A6" s="90"/>
      <c r="B6" s="90"/>
      <c r="C6" s="2"/>
    </row>
    <row r="7" spans="1:3" s="1" customFormat="1" ht="9" customHeight="1" x14ac:dyDescent="0.3">
      <c r="A7" s="90"/>
      <c r="B7" s="90"/>
      <c r="C7" s="3"/>
    </row>
    <row r="8" spans="1:3" s="1" customFormat="1" ht="23.25" customHeight="1" x14ac:dyDescent="0.3">
      <c r="A8" s="91" t="s">
        <v>1</v>
      </c>
      <c r="B8" s="91"/>
      <c r="C8" s="3"/>
    </row>
    <row r="9" spans="1:3" s="1" customFormat="1" ht="23.25" customHeight="1" x14ac:dyDescent="0.3">
      <c r="A9" s="91"/>
      <c r="B9" s="91"/>
      <c r="C9" s="3"/>
    </row>
    <row r="10" spans="1:3" s="1" customFormat="1" ht="15.9" customHeight="1" x14ac:dyDescent="0.3">
      <c r="A10" s="21" t="s">
        <v>34</v>
      </c>
      <c r="B10" s="52"/>
      <c r="C10" s="2"/>
    </row>
    <row r="11" spans="1:3" s="1" customFormat="1" ht="15.9" customHeight="1" x14ac:dyDescent="0.3">
      <c r="A11" s="21" t="s">
        <v>54</v>
      </c>
      <c r="B11" s="22"/>
      <c r="C11" s="2"/>
    </row>
    <row r="12" spans="1:3" s="1" customFormat="1" ht="15.9" customHeight="1" x14ac:dyDescent="0.3">
      <c r="A12" s="23" t="s">
        <v>47</v>
      </c>
      <c r="B12" s="68"/>
      <c r="C12" s="4"/>
    </row>
    <row r="13" spans="1:3" s="1" customFormat="1" ht="15.9" customHeight="1" x14ac:dyDescent="0.3">
      <c r="A13" s="24" t="s">
        <v>46</v>
      </c>
      <c r="B13" s="22"/>
      <c r="C13" s="2"/>
    </row>
    <row r="14" spans="1:3" s="1" customFormat="1" ht="15.9" customHeight="1" x14ac:dyDescent="0.3">
      <c r="A14" s="75" t="s">
        <v>59</v>
      </c>
      <c r="B14" s="76"/>
      <c r="C14" s="5"/>
    </row>
    <row r="15" spans="1:3" s="1" customFormat="1" ht="15.9" customHeight="1" x14ac:dyDescent="0.3">
      <c r="A15" s="77" t="s">
        <v>61</v>
      </c>
      <c r="B15" s="78"/>
      <c r="C15" s="2"/>
    </row>
    <row r="16" spans="1:3" s="1" customFormat="1" ht="15.9" customHeight="1" x14ac:dyDescent="0.3">
      <c r="A16" s="75" t="s">
        <v>58</v>
      </c>
      <c r="B16" s="76"/>
      <c r="C16" s="4"/>
    </row>
    <row r="17" spans="1:4" s="1" customFormat="1" ht="15.9" customHeight="1" x14ac:dyDescent="0.3">
      <c r="A17" s="75" t="s">
        <v>60</v>
      </c>
      <c r="B17" s="76"/>
      <c r="C17" s="5"/>
    </row>
    <row r="18" spans="1:4" s="1" customFormat="1" ht="15.9" customHeight="1" x14ac:dyDescent="0.3">
      <c r="A18" s="77"/>
      <c r="B18" s="78"/>
      <c r="C18" s="5"/>
    </row>
    <row r="19" spans="1:4" s="7" customFormat="1" ht="15.9" customHeight="1" x14ac:dyDescent="0.3">
      <c r="A19" s="79" t="s">
        <v>40</v>
      </c>
      <c r="B19" s="67">
        <v>3688301.27</v>
      </c>
      <c r="C19" s="6"/>
    </row>
    <row r="20" spans="1:4" s="7" customFormat="1" ht="15.9" customHeight="1" x14ac:dyDescent="0.3">
      <c r="A20" s="25" t="s">
        <v>41</v>
      </c>
      <c r="B20" s="26">
        <v>0</v>
      </c>
      <c r="C20" s="6"/>
    </row>
    <row r="21" spans="1:4" s="7" customFormat="1" ht="15.9" customHeight="1" x14ac:dyDescent="0.3">
      <c r="A21" s="25"/>
      <c r="B21" s="27"/>
      <c r="C21" s="6"/>
    </row>
    <row r="22" spans="1:4" s="1" customFormat="1" ht="21.9" customHeight="1" x14ac:dyDescent="0.3">
      <c r="A22" s="92" t="s">
        <v>2</v>
      </c>
      <c r="B22" s="92"/>
      <c r="C22" s="4"/>
    </row>
    <row r="23" spans="1:4" s="1" customFormat="1" ht="14.1" customHeight="1" x14ac:dyDescent="0.3">
      <c r="A23" s="28"/>
      <c r="B23" s="93" t="s">
        <v>39</v>
      </c>
      <c r="C23" s="4"/>
    </row>
    <row r="24" spans="1:4" s="1" customFormat="1" ht="15.9" customHeight="1" x14ac:dyDescent="0.3">
      <c r="A24" s="29" t="s">
        <v>70</v>
      </c>
      <c r="B24" s="93"/>
      <c r="C24" s="8"/>
    </row>
    <row r="25" spans="1:4" s="1" customFormat="1" ht="15.9" customHeight="1" x14ac:dyDescent="0.3">
      <c r="A25" s="30" t="s">
        <v>3</v>
      </c>
      <c r="B25" s="31"/>
      <c r="C25" s="9"/>
    </row>
    <row r="26" spans="1:4" s="1" customFormat="1" ht="15.9" customHeight="1" x14ac:dyDescent="0.3">
      <c r="A26" s="32" t="s">
        <v>4</v>
      </c>
      <c r="B26" s="33">
        <v>0</v>
      </c>
      <c r="C26" s="10"/>
    </row>
    <row r="27" spans="1:4" s="1" customFormat="1" ht="15.9" customHeight="1" x14ac:dyDescent="0.3">
      <c r="A27" s="32" t="s">
        <v>62</v>
      </c>
      <c r="B27" s="33">
        <v>30</v>
      </c>
      <c r="C27" s="10"/>
    </row>
    <row r="28" spans="1:4" s="1" customFormat="1" ht="15.9" customHeight="1" x14ac:dyDescent="0.3">
      <c r="A28" s="32" t="s">
        <v>63</v>
      </c>
      <c r="B28" s="33">
        <f>195053.51+4058.51+145419.56</f>
        <v>344531.58</v>
      </c>
      <c r="C28" s="10"/>
    </row>
    <row r="29" spans="1:4" s="1" customFormat="1" ht="15.9" customHeight="1" x14ac:dyDescent="0.3">
      <c r="A29" s="34" t="s">
        <v>26</v>
      </c>
      <c r="B29" s="35">
        <f>B27+B28+B26</f>
        <v>344561.58</v>
      </c>
      <c r="C29" s="10"/>
      <c r="D29" s="73"/>
    </row>
    <row r="30" spans="1:4" s="1" customFormat="1" ht="15.9" customHeight="1" x14ac:dyDescent="0.3">
      <c r="A30" s="36"/>
      <c r="B30" s="26"/>
      <c r="C30" s="10"/>
      <c r="D30" s="86"/>
    </row>
    <row r="31" spans="1:4" s="1" customFormat="1" ht="15.9" customHeight="1" x14ac:dyDescent="0.3">
      <c r="A31" s="30" t="s">
        <v>5</v>
      </c>
      <c r="B31" s="69"/>
      <c r="C31" s="8"/>
      <c r="D31" s="87"/>
    </row>
    <row r="32" spans="1:4" s="1" customFormat="1" ht="15.9" customHeight="1" x14ac:dyDescent="0.3">
      <c r="A32" s="37" t="s">
        <v>66</v>
      </c>
      <c r="B32" s="65">
        <f>3588301.27+69054.3+271365.44</f>
        <v>3928721.01</v>
      </c>
      <c r="C32" s="11"/>
    </row>
    <row r="33" spans="1:5" s="12" customFormat="1" ht="15.9" customHeight="1" x14ac:dyDescent="0.3">
      <c r="A33" s="37" t="s">
        <v>35</v>
      </c>
      <c r="B33" s="26">
        <v>0</v>
      </c>
      <c r="C33" s="11"/>
    </row>
    <row r="34" spans="1:5" s="12" customFormat="1" ht="15.9" customHeight="1" x14ac:dyDescent="0.3">
      <c r="A34" s="21" t="s">
        <v>49</v>
      </c>
      <c r="B34" s="26">
        <f>10041.21+1255.26+33.42</f>
        <v>11329.89</v>
      </c>
      <c r="C34" s="11"/>
    </row>
    <row r="35" spans="1:5" s="12" customFormat="1" ht="15.9" customHeight="1" x14ac:dyDescent="0.3">
      <c r="A35" s="21" t="s">
        <v>45</v>
      </c>
      <c r="B35" s="26">
        <f>51.22+13880.33</f>
        <v>13931.55</v>
      </c>
      <c r="C35" s="11"/>
    </row>
    <row r="36" spans="1:5" s="12" customFormat="1" ht="15.9" customHeight="1" x14ac:dyDescent="0.3">
      <c r="A36" s="38" t="s">
        <v>27</v>
      </c>
      <c r="B36" s="35">
        <f>SUM(B32:B35)</f>
        <v>3953982.4499999997</v>
      </c>
      <c r="C36" s="13"/>
    </row>
    <row r="37" spans="1:5" s="12" customFormat="1" ht="15.9" customHeight="1" x14ac:dyDescent="0.3">
      <c r="A37" s="39"/>
      <c r="B37" s="40"/>
      <c r="C37" s="13"/>
    </row>
    <row r="38" spans="1:5" s="12" customFormat="1" ht="15.9" customHeight="1" x14ac:dyDescent="0.3">
      <c r="A38" s="41" t="s">
        <v>6</v>
      </c>
      <c r="B38" s="42"/>
      <c r="C38" s="13"/>
    </row>
    <row r="39" spans="1:5" s="12" customFormat="1" ht="15.9" customHeight="1" x14ac:dyDescent="0.3">
      <c r="A39" s="37" t="s">
        <v>67</v>
      </c>
      <c r="B39" s="67">
        <v>3672493.37</v>
      </c>
      <c r="C39" s="13"/>
      <c r="D39" s="20"/>
    </row>
    <row r="40" spans="1:5" s="12" customFormat="1" ht="15.9" customHeight="1" x14ac:dyDescent="0.3">
      <c r="A40" s="37" t="s">
        <v>50</v>
      </c>
      <c r="B40" s="26">
        <v>0</v>
      </c>
      <c r="C40" s="13"/>
      <c r="D40" s="20"/>
    </row>
    <row r="41" spans="1:5" s="12" customFormat="1" ht="15.9" customHeight="1" x14ac:dyDescent="0.3">
      <c r="A41" s="38" t="s">
        <v>28</v>
      </c>
      <c r="B41" s="35">
        <f>SUM(B39:B40)</f>
        <v>3672493.37</v>
      </c>
      <c r="C41" s="13"/>
      <c r="E41" s="86"/>
    </row>
    <row r="42" spans="1:5" s="15" customFormat="1" ht="15.9" customHeight="1" x14ac:dyDescent="0.3">
      <c r="A42" s="43"/>
      <c r="B42" s="44"/>
      <c r="C42" s="14"/>
      <c r="E42" s="86"/>
    </row>
    <row r="43" spans="1:5" s="12" customFormat="1" ht="15.9" customHeight="1" x14ac:dyDescent="0.3">
      <c r="A43" s="45" t="s">
        <v>7</v>
      </c>
      <c r="B43" s="46"/>
      <c r="C43" s="16"/>
    </row>
    <row r="44" spans="1:5" s="12" customFormat="1" ht="15.9" customHeight="1" x14ac:dyDescent="0.3">
      <c r="A44" s="47" t="s">
        <v>68</v>
      </c>
      <c r="B44" s="86">
        <v>3966897.89</v>
      </c>
      <c r="C44" s="16"/>
      <c r="D44" s="20"/>
    </row>
    <row r="45" spans="1:5" s="12" customFormat="1" ht="15.9" customHeight="1" x14ac:dyDescent="0.3">
      <c r="A45" s="43" t="s">
        <v>52</v>
      </c>
      <c r="B45" s="35">
        <f>B44</f>
        <v>3966897.89</v>
      </c>
      <c r="C45" s="16"/>
      <c r="D45" s="20"/>
    </row>
    <row r="46" spans="1:5" s="12" customFormat="1" ht="15.9" customHeight="1" x14ac:dyDescent="0.3">
      <c r="A46" s="47" t="s">
        <v>51</v>
      </c>
      <c r="B46" s="26">
        <v>0</v>
      </c>
      <c r="C46" s="16"/>
      <c r="E46" s="85"/>
    </row>
    <row r="47" spans="1:5" s="12" customFormat="1" ht="15.9" customHeight="1" x14ac:dyDescent="0.3">
      <c r="A47" s="43" t="s">
        <v>53</v>
      </c>
      <c r="B47" s="35">
        <f>B46</f>
        <v>0</v>
      </c>
      <c r="C47" s="16"/>
    </row>
    <row r="48" spans="1:5" s="12" customFormat="1" ht="15.9" customHeight="1" x14ac:dyDescent="0.3">
      <c r="A48" s="41" t="s">
        <v>29</v>
      </c>
      <c r="B48" s="48">
        <f>B45+B47</f>
        <v>3966897.89</v>
      </c>
      <c r="C48" s="16"/>
    </row>
    <row r="49" spans="1:4" s="15" customFormat="1" ht="15.9" customHeight="1" x14ac:dyDescent="0.3">
      <c r="A49" s="43"/>
      <c r="B49" s="44"/>
      <c r="C49" s="14"/>
    </row>
    <row r="50" spans="1:4" s="12" customFormat="1" ht="15.9" customHeight="1" x14ac:dyDescent="0.3">
      <c r="A50" s="41" t="s">
        <v>8</v>
      </c>
      <c r="B50" s="49"/>
      <c r="C50" s="16"/>
    </row>
    <row r="51" spans="1:4" s="12" customFormat="1" ht="15.9" customHeight="1" x14ac:dyDescent="0.3">
      <c r="A51" s="41" t="s">
        <v>9</v>
      </c>
      <c r="B51" s="70"/>
      <c r="C51" s="8"/>
    </row>
    <row r="52" spans="1:4" s="12" customFormat="1" ht="15.9" customHeight="1" x14ac:dyDescent="0.3">
      <c r="A52" s="50" t="s">
        <v>10</v>
      </c>
      <c r="B52" s="26">
        <f>702097.38+9583.23</f>
        <v>711680.61</v>
      </c>
      <c r="C52" s="11"/>
    </row>
    <row r="53" spans="1:4" s="12" customFormat="1" ht="15.9" customHeight="1" x14ac:dyDescent="0.3">
      <c r="A53" s="51" t="s">
        <v>11</v>
      </c>
      <c r="B53" s="26">
        <f>1672392.11+23948.86+1818</f>
        <v>1698158.9700000002</v>
      </c>
      <c r="C53" s="11"/>
    </row>
    <row r="54" spans="1:4" s="12" customFormat="1" ht="15.9" customHeight="1" x14ac:dyDescent="0.3">
      <c r="A54" s="51" t="s">
        <v>12</v>
      </c>
      <c r="B54" s="26">
        <v>553870</v>
      </c>
      <c r="C54" s="11"/>
    </row>
    <row r="55" spans="1:4" s="12" customFormat="1" ht="15.9" customHeight="1" x14ac:dyDescent="0.3">
      <c r="A55" s="50" t="s">
        <v>13</v>
      </c>
      <c r="B55" s="26">
        <v>0</v>
      </c>
      <c r="C55" s="11"/>
    </row>
    <row r="56" spans="1:4" s="12" customFormat="1" ht="15.9" customHeight="1" x14ac:dyDescent="0.3">
      <c r="A56" s="50" t="s">
        <v>14</v>
      </c>
      <c r="B56" s="26">
        <f>236510.56+6013.34+328.95+583.16</f>
        <v>243436.01</v>
      </c>
      <c r="C56" s="11"/>
    </row>
    <row r="57" spans="1:4" s="12" customFormat="1" ht="15.9" customHeight="1" x14ac:dyDescent="0.3">
      <c r="A57" s="50" t="s">
        <v>15</v>
      </c>
      <c r="B57" s="26">
        <f>350602.1+2109.97</f>
        <v>352712.06999999995</v>
      </c>
      <c r="C57" s="11"/>
    </row>
    <row r="58" spans="1:4" s="12" customFormat="1" ht="26.25" customHeight="1" x14ac:dyDescent="0.3">
      <c r="A58" s="50" t="s">
        <v>43</v>
      </c>
      <c r="B58" s="26">
        <v>94381.01</v>
      </c>
      <c r="C58" s="11"/>
    </row>
    <row r="59" spans="1:4" s="12" customFormat="1" ht="15.9" customHeight="1" x14ac:dyDescent="0.3">
      <c r="A59" s="47" t="s">
        <v>42</v>
      </c>
      <c r="B59" s="26">
        <v>0</v>
      </c>
      <c r="C59" s="11"/>
    </row>
    <row r="60" spans="1:4" s="12" customFormat="1" ht="15.9" customHeight="1" x14ac:dyDescent="0.3">
      <c r="A60" s="47" t="s">
        <v>57</v>
      </c>
      <c r="B60" s="26">
        <v>0</v>
      </c>
      <c r="C60" s="11"/>
    </row>
    <row r="61" spans="1:4" s="12" customFormat="1" ht="15.9" customHeight="1" x14ac:dyDescent="0.3">
      <c r="A61" s="43" t="s">
        <v>44</v>
      </c>
      <c r="B61" s="35">
        <f>SUM(B52:B60)</f>
        <v>3654238.6699999995</v>
      </c>
      <c r="C61" s="11"/>
      <c r="D61" s="20"/>
    </row>
    <row r="62" spans="1:4" s="12" customFormat="1" ht="15.9" customHeight="1" x14ac:dyDescent="0.3">
      <c r="A62" s="43"/>
      <c r="B62" s="52"/>
      <c r="C62" s="11"/>
      <c r="D62" s="20"/>
    </row>
    <row r="63" spans="1:4" s="12" customFormat="1" ht="15.9" customHeight="1" x14ac:dyDescent="0.3">
      <c r="A63" s="41" t="s">
        <v>16</v>
      </c>
      <c r="B63" s="70"/>
      <c r="C63" s="13"/>
    </row>
    <row r="64" spans="1:4" s="12" customFormat="1" ht="15.9" customHeight="1" x14ac:dyDescent="0.3">
      <c r="A64" s="50" t="s">
        <v>37</v>
      </c>
      <c r="B64" s="26">
        <v>0</v>
      </c>
      <c r="C64" s="13"/>
    </row>
    <row r="65" spans="1:6" s="12" customFormat="1" ht="15.9" customHeight="1" x14ac:dyDescent="0.3">
      <c r="A65" s="50" t="s">
        <v>17</v>
      </c>
      <c r="B65" s="26">
        <v>0</v>
      </c>
      <c r="C65" s="13"/>
    </row>
    <row r="66" spans="1:6" s="12" customFormat="1" ht="15.9" customHeight="1" x14ac:dyDescent="0.3">
      <c r="A66" s="47" t="s">
        <v>18</v>
      </c>
      <c r="B66" s="26">
        <v>0</v>
      </c>
      <c r="C66" s="13"/>
    </row>
    <row r="67" spans="1:6" s="12" customFormat="1" ht="15.9" customHeight="1" x14ac:dyDescent="0.3">
      <c r="A67" s="47" t="s">
        <v>36</v>
      </c>
      <c r="B67" s="26">
        <v>0</v>
      </c>
      <c r="C67" s="13"/>
    </row>
    <row r="68" spans="1:6" s="12" customFormat="1" ht="15.9" customHeight="1" x14ac:dyDescent="0.3">
      <c r="A68" s="43" t="s">
        <v>30</v>
      </c>
      <c r="B68" s="35">
        <f>SUM(B64:B67)</f>
        <v>0</v>
      </c>
      <c r="C68" s="16"/>
    </row>
    <row r="69" spans="1:6" s="12" customFormat="1" ht="15.9" customHeight="1" x14ac:dyDescent="0.3">
      <c r="A69" s="43" t="s">
        <v>31</v>
      </c>
      <c r="B69" s="35">
        <f>B61+B68</f>
        <v>3654238.6699999995</v>
      </c>
      <c r="C69" s="16"/>
    </row>
    <row r="70" spans="1:6" s="12" customFormat="1" ht="15.9" customHeight="1" x14ac:dyDescent="0.3">
      <c r="A70" s="43"/>
      <c r="B70" s="40"/>
      <c r="C70" s="16"/>
      <c r="D70" s="20"/>
    </row>
    <row r="71" spans="1:6" s="12" customFormat="1" ht="15.9" customHeight="1" x14ac:dyDescent="0.3">
      <c r="A71" s="45" t="s">
        <v>19</v>
      </c>
      <c r="B71" s="46"/>
      <c r="C71" s="16"/>
    </row>
    <row r="72" spans="1:6" s="12" customFormat="1" ht="15.9" customHeight="1" x14ac:dyDescent="0.3">
      <c r="A72" s="50" t="s">
        <v>20</v>
      </c>
      <c r="B72" s="26">
        <v>0</v>
      </c>
      <c r="C72" s="13"/>
      <c r="D72" s="20"/>
    </row>
    <row r="73" spans="1:6" s="12" customFormat="1" ht="15.9" customHeight="1" x14ac:dyDescent="0.3">
      <c r="A73" s="50" t="s">
        <v>38</v>
      </c>
      <c r="B73" s="26">
        <v>0</v>
      </c>
      <c r="C73" s="2"/>
    </row>
    <row r="74" spans="1:6" s="12" customFormat="1" ht="15.9" customHeight="1" x14ac:dyDescent="0.3">
      <c r="A74" s="53" t="s">
        <v>32</v>
      </c>
      <c r="B74" s="54">
        <f>B72+B73</f>
        <v>0</v>
      </c>
      <c r="C74" s="2"/>
    </row>
    <row r="75" spans="1:6" s="18" customFormat="1" ht="15.9" customHeight="1" x14ac:dyDescent="0.3">
      <c r="A75" s="43"/>
      <c r="B75" s="71"/>
      <c r="C75" s="17"/>
    </row>
    <row r="76" spans="1:6" s="12" customFormat="1" ht="15.9" customHeight="1" x14ac:dyDescent="0.3">
      <c r="A76" s="30" t="s">
        <v>71</v>
      </c>
      <c r="B76" s="55"/>
      <c r="C76" s="10"/>
    </row>
    <row r="77" spans="1:6" s="12" customFormat="1" ht="15.9" customHeight="1" x14ac:dyDescent="0.3">
      <c r="A77" s="56" t="s">
        <v>21</v>
      </c>
      <c r="B77" s="33">
        <v>0</v>
      </c>
      <c r="C77" s="10"/>
      <c r="D77" s="83"/>
    </row>
    <row r="78" spans="1:6" s="12" customFormat="1" ht="15.9" customHeight="1" x14ac:dyDescent="0.3">
      <c r="A78" s="56" t="s">
        <v>64</v>
      </c>
      <c r="B78" s="33">
        <v>52.71</v>
      </c>
      <c r="C78" s="10"/>
      <c r="D78" s="20"/>
    </row>
    <row r="79" spans="1:6" s="12" customFormat="1" ht="15.9" customHeight="1" x14ac:dyDescent="0.3">
      <c r="A79" s="56" t="s">
        <v>65</v>
      </c>
      <c r="B79" s="33">
        <f>466763.36+173397.36+4091.93</f>
        <v>644252.65</v>
      </c>
      <c r="C79" s="82">
        <f>+B78+B79+B77-B80</f>
        <v>0</v>
      </c>
      <c r="D79" s="20"/>
      <c r="F79" s="20"/>
    </row>
    <row r="80" spans="1:6" s="12" customFormat="1" ht="15.9" customHeight="1" x14ac:dyDescent="0.3">
      <c r="A80" s="53" t="s">
        <v>33</v>
      </c>
      <c r="B80" s="57">
        <f>ROUND((B29+B36)-(B69+B74),2)</f>
        <v>644305.36</v>
      </c>
      <c r="C80" s="84" t="str">
        <f>IF(B78+B79+B77&lt;&gt;B80,"ERRO","")</f>
        <v/>
      </c>
      <c r="D80" s="20"/>
    </row>
    <row r="81" spans="1:5" s="12" customFormat="1" ht="15.9" customHeight="1" x14ac:dyDescent="0.3">
      <c r="A81" s="60" t="s">
        <v>48</v>
      </c>
      <c r="B81" s="81"/>
      <c r="C81" s="5"/>
      <c r="D81" s="2"/>
    </row>
    <row r="82" spans="1:5" s="12" customFormat="1" ht="15.9" customHeight="1" x14ac:dyDescent="0.3">
      <c r="A82" s="59" t="s">
        <v>22</v>
      </c>
      <c r="B82" s="72"/>
      <c r="C82" s="5"/>
      <c r="D82" s="2"/>
    </row>
    <row r="83" spans="1:5" s="12" customFormat="1" ht="15.9" customHeight="1" x14ac:dyDescent="0.3">
      <c r="A83" s="58" t="s">
        <v>23</v>
      </c>
      <c r="B83" s="33"/>
      <c r="C83" s="5"/>
      <c r="D83" s="2"/>
    </row>
    <row r="84" spans="1:5" s="12" customFormat="1" ht="15.9" customHeight="1" x14ac:dyDescent="0.3">
      <c r="A84" s="58" t="s">
        <v>24</v>
      </c>
      <c r="B84" s="33"/>
      <c r="C84" s="80"/>
      <c r="D84" s="66"/>
      <c r="E84" s="20"/>
    </row>
    <row r="85" spans="1:5" s="12" customFormat="1" ht="15.9" customHeight="1" x14ac:dyDescent="0.3">
      <c r="A85" s="58" t="s">
        <v>73</v>
      </c>
      <c r="B85" s="33">
        <v>26924.98</v>
      </c>
      <c r="C85" s="5"/>
      <c r="D85" s="2"/>
      <c r="E85" s="20"/>
    </row>
    <row r="86" spans="1:5" s="12" customFormat="1" ht="19.5" customHeight="1" x14ac:dyDescent="0.3">
      <c r="A86" s="62" t="s">
        <v>25</v>
      </c>
      <c r="B86" s="64"/>
      <c r="C86" s="1"/>
      <c r="D86" s="2"/>
    </row>
    <row r="87" spans="1:5" s="12" customFormat="1" ht="24.75" customHeight="1" x14ac:dyDescent="0.3">
      <c r="A87" s="94" t="s">
        <v>69</v>
      </c>
      <c r="B87" s="95"/>
      <c r="C87" s="1"/>
      <c r="D87" s="2"/>
    </row>
    <row r="88" spans="1:5" s="1" customFormat="1" ht="15.75" customHeight="1" x14ac:dyDescent="0.3">
      <c r="A88" s="61"/>
      <c r="B88" s="74" t="s">
        <v>72</v>
      </c>
      <c r="C88" s="4"/>
      <c r="D88" s="2"/>
    </row>
    <row r="89" spans="1:5" s="1" customFormat="1" x14ac:dyDescent="0.3">
      <c r="A89" s="88"/>
      <c r="B89" s="88"/>
      <c r="D89" s="2"/>
    </row>
    <row r="90" spans="1:5" s="12" customFormat="1" x14ac:dyDescent="0.3">
      <c r="A90" s="1"/>
      <c r="B90" s="73"/>
      <c r="C90" s="1"/>
      <c r="D90" s="2"/>
    </row>
    <row r="91" spans="1:5" x14ac:dyDescent="0.3">
      <c r="A91" s="63" t="s">
        <v>55</v>
      </c>
    </row>
    <row r="95" spans="1:5" x14ac:dyDescent="0.3">
      <c r="A95" s="63" t="s">
        <v>56</v>
      </c>
    </row>
    <row r="99" spans="2:4" s="1" customFormat="1" ht="18" customHeight="1" x14ac:dyDescent="0.3">
      <c r="B99" s="19"/>
      <c r="D99" s="2"/>
    </row>
  </sheetData>
  <mergeCells count="7">
    <mergeCell ref="A89:B89"/>
    <mergeCell ref="A1:B1"/>
    <mergeCell ref="A2:B7"/>
    <mergeCell ref="A8:B9"/>
    <mergeCell ref="A22:B22"/>
    <mergeCell ref="B23:B24"/>
    <mergeCell ref="A87:B87"/>
  </mergeCells>
  <printOptions horizontalCentered="1"/>
  <pageMargins left="0.27559055118110237" right="0.27559055118110237" top="0.39370078740157483" bottom="0.39370078740157483" header="0.31496062992125984" footer="0.31496062992125984"/>
  <pageSetup paperSize="9" scale="67" fitToHeight="2" orientation="portrait" r:id="rId1"/>
  <drawing r:id="rId2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WpswgV5cigz4y7zDPiYXEEZ5HyaBo8Ing9onv6e2J6c=</DigestValue>
    </Reference>
    <Reference Type="http://www.w3.org/2000/09/xmldsig#Object" URI="#idOfficeObject">
      <DigestMethod Algorithm="http://www.w3.org/2001/04/xmlenc#sha256"/>
      <DigestValue>a2NlGcEiYfRptrrXa6T8OfnFtT3Oq/xDzQ8X8eA/Xjg=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yDPmrL/aH7+TLYtkL8FQ/1RJXCuqT8NRnoRHzCVhE6g=</DigestValue>
    </Reference>
  </SignedInfo>
  <SignatureValue>CjBUPp9uHNW6fwkvOM297lkT8QXKwP2k2tbdSQfDqTrS59DmEw5ZyNsh5PT+qmXRb4NSHK+KwKBm
PQcyrFObxRPHLMCguI3pyZ10Pbm1c8pLdo4Q8ZevI4AjEGhElREA3BkiU6d+eSDCjr7bCuZgHR0O
u3OjRRrxeAKsp6Wpd3q9+pM4+NKER+4uhLR2+efGPCB1R49Eibxvz1I7NCe4af/P/tSNYLQ4pYLH
N13oxOWxjnR7ZJyZQhnoEErm3J4expCwHZqgMUY+BJ6btanub+zatmNc1TL9OukB4u5HBsXccyKG
/1PaqoVQVBdR9KUBNxdcXQNDmpm81CtrRIVpJQ==</SignatureValue>
  <KeyInfo>
    <X509Data>
      <X509Certificate>MIIHfDCCBWSgAwIBAgIUVSPs5R5f5TcjKAHfyhiXz7mqrbMwDQYJKoZIhvcNAQELBQAwejELMAkGA1UEBhMCQlIxEzARBgNVBAoTCklDUC1CcmFzaWwxNjA0BgNVBAsTLVNlY3JldGFyaWEgZGEgUmVjZWl0YSBGZWRlcmFsIGRvIEJyYXNpbCAtIFJGQjEeMBwGA1UEAxMVQUMgRElHSVRBTFNJR04gUkZCIEcyMB4XDTIyMTIxMzIwMDcxMVoXDTIzMTIxMzIwMDcxMVowgfQxCzAJBgNVBAYTAkJSMRMwEQYDVQQKEwpJQ1AtQnJhc2lsMTYwNAYDVQQLEy1TZWNyZXRhcmlhIGRhIFJlY2VpdGEgRmVkZXJhbCBkbyBCcmFzaWwgLSBSRkIxFTATBgNVBAsTDFJGQiBlLUNQRiBBMTEUMBIGA1UECxMLKEVNIEJSQU5DTykxFzAVBgNVBAsTDjM0MjEwODgzMDAwMTg2MRkwFwYDVQQLExB2aWRlb2NvbmZlcmVuY2lhMTcwNQYDVQQDEy5MVURNWUxMQSBCQVNUT1MgRSBCQVJCT1NBIE1BUVVFQVJBOjg4MTYzNjk1MTUzMIIBIjANBgkqhkiG9w0BAQEFAAOCAQ8AMIIBCgKCAQEArHBD/k+Mna8e+ni4yyU5ru6AP56KGhH+XVDUOr0tDXxtLVepDyRK/YYX9DMWh8M4ebqNVmqcuY0RdoKQHZUbdNtahjMictUrh4J4Sivcyb2hsSvWppLxrtN5jYF1CRcGl5QPZOc7j/DbbTPYF9zeRqr4WMTzuNU3QEZbrgZoZbzzULwhPG2WVHHcYoY7O3TdzEx1mcm428sDLrbGNtozud9ivHCDO/wRJdDUv+3SBrpB4Hs89GpjEiOSLJ9FQXVaWWO+2LI8qTGwRvRiM30dru/tzGPTCosxAiIw95Pm8BxbX5MpnJZCT6Nj4KAImOtwijYKQMLssJiECnjMmrOukQIDAQABo4ICfTCCAnkwDgYDVR0PAQH/BAQDAgXgMG0GCCsGAQUFBwEBBGEwXzBdBggrBgEFBQcwAoZRaHR0cDovL3d3dy5kaWdpdGFsc2lnbmNlcnRpZmljYWRvcmEuY29tLmJyL3JlcG9zaXRvcmlvL3JmYi9BQ0RJR0lUQUxTSUdOUkZCRzIucDdiMB8GA1UdIwQYMBaAFMpPQwn2SOBK1W/lLV2Ha6kpjkd7MF0GA1UdIARWMFQwUgYGYEwBAgEsMEgwRgYIKwYBBQUHAgEWOmh0dHA6Ly93d3cuZGlnaXRhbHNpZ25jZXJ0aWZpY2Fkb3JhLmNvbS5ici9yZXBvc2l0b3Jpby9yZmIwCQYDVR0TBAIwADCBsQYDVR0fBIGpMIGmMFegVaBThlFodHRwOi8vd3d3LmRpZ2l0YWxzaWduY2VydGlmaWNhZG9yYS5jb20uYnIvcmVwb3NpdG9yaW8vcmZiL0FDRElHSVRBTFNJR05SRkJHMi5jcmwwS6BJoEeGRWh0dHA6Ly93d3cuZGlnaXRhbHRydXN0LmNvbS5ici9yZXBvc2l0b3Jpby9yZmIvQUNESUdJVEFMU0lHTlJGQkcyLmNybDCBmQYDVR0RBIGRMIGOgRlsdWRteWxsYS5iYXN0b3NAZ21haWwuY29toDgGBWBMAQMBoC8ELTIwMDQxOTc5ODgxNjM2OTUxNTMwMDAwMDAwMDAwMDAwMDAwMDAwMDAwMDAwMKAXBgVgTAEDBqAOBAwwMDAwMDAwMDAwMDCgHgYFYEwBAwWgFQQTMDAwMDAwMDAwMDAwMDAwMDAwMDAdBgNVHSUEFjAUBggrBgEFBQcDAgYIKwYBBQUHAwQwDQYJKoZIhvcNAQELBQADggIBAHUdrjZVXzIwrorGvAsgsMb/CXfuHTSbq+Kg67M36f//VUQkAFn00Ko7phHi7nP9L0yCpmKn9S1BQZkarKuCU2jkRqHPtopc/GTQZU15vJFAeyC4JEQCEiqWmNXMTuhIUT2HmP1GMRv2xLygWhInVHprf7Q8eJM8yfrM/U+mYHRAT/mQg1Wu11/h1cMlBx6QhPxk5WrPg5AZyQEcbheBFjedy6rWqqY2jGHt7Qq47+nPE35C6C9XTu/VaCl7DNdXYUdEpFoZLSIOz8aHYiXkxelHxqDYz+0nlSNauAPuDSdJ7Y16Ux5nDzPmo3/f6y6ziTyRDaL5qa/ReiBgAkS+nhd0WmJrCZ0pXwYLN4QJAVNpzGrGRVl5o2igUrQE+paLXnR+KGHBBXlQV6rmm2/XNLHoeC6tT6rZFzMgsdlxcBtltQjS0H64Yu1QexHvnHDy8q99tAsFG6+jOz02yf7iNkwQASrx/610HxV8LLcvGdymAd2O5+d6uO91eWEilXpSkJ1ntnzB3eOeefn1X3xKgIMUTy9lNOkeh/1MXaZ8kDbzjHu5AWQjZDRR5TlX/3lMfSXPkgMb+TfQ2lCFGIbqhgEG3uT6qt/MKc2tmp7U5woj+XtDhIe4EJZzqUXrvgBmM8pSu+dXI5NNlMytbweIyDUMY7q8nlbJw+Q+vgVOzLJg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</Transform>
          <Transform Algorithm="http://www.w3.org/TR/2001/REC-xml-c14n-20010315"/>
        </Transforms>
        <DigestMethod Algorithm="http://www.w3.org/2001/04/xmlenc#sha256"/>
        <DigestValue>+70tVQiKI1yf3TMXuIIdLvQ+S5B+Bw9XjNZHe++mCkI=</DigestValue>
      </Reference>
      <Reference URI="/xl/calcChain.xml?ContentType=application/vnd.openxmlformats-officedocument.spreadsheetml.calcChain+xml">
        <DigestMethod Algorithm="http://www.w3.org/2001/04/xmlenc#sha256"/>
        <DigestValue>LLqPiMHKM5jdcUMGlf+mkBVSHV7bTcxOSX1PU41ZGzs=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STBklN9CitZCN6r4JEO6v7YLXfYQSORUqErQRctb4Q4=</DigestValue>
      </Reference>
      <Reference URI="/xl/media/image1.png?ContentType=image/png">
        <DigestMethod Algorithm="http://www.w3.org/2001/04/xmlenc#sha256"/>
        <DigestValue>/0wGZAdQqMbpAYJvGpPh5BF3bwKKq3xPyrxTY/YWLMM=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TaA6KX/SRWPpmiasS8KGCRFI/mFTpQlGqiM07LbibG8=</DigestValue>
      </Reference>
      <Reference URI="/xl/sharedStrings.xml?ContentType=application/vnd.openxmlformats-officedocument.spreadsheetml.sharedStrings+xml">
        <DigestMethod Algorithm="http://www.w3.org/2001/04/xmlenc#sha256"/>
        <DigestValue>vdMOjGK88YIepmOn0U1h0RoGR4CJbD71RLMQZFLl23A=</DigestValue>
      </Reference>
      <Reference URI="/xl/styles.xml?ContentType=application/vnd.openxmlformats-officedocument.spreadsheetml.styles+xml">
        <DigestMethod Algorithm="http://www.w3.org/2001/04/xmlenc#sha256"/>
        <DigestValue>MXAsQnc/whAIz4NUoulzAcmRVNyPTDNGeHhgWMP2fbo=</DigestValue>
      </Reference>
      <Reference URI="/xl/theme/theme1.xml?ContentType=application/vnd.openxmlformats-officedocument.theme+xml">
        <DigestMethod Algorithm="http://www.w3.org/2001/04/xmlenc#sha256"/>
        <DigestValue>UjOvE6DspcGH4J48/R/wKpX04oXW2mCGbLigBn8v2Wg=</DigestValue>
      </Reference>
      <Reference URI="/xl/workbook.xml?ContentType=application/vnd.openxmlformats-officedocument.spreadsheetml.sheet.main+xml">
        <DigestMethod Algorithm="http://www.w3.org/2001/04/xmlenc#sha256"/>
        <DigestValue>xekM1lXd31kyONSegBUJXXoLkicwE3VsLVodxMHioAw=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AkNhP713P2yRa4Dh2ARGFlwE9QoRTO7fyLFTfcPffHI=</DigestValue>
      </Reference>
      <Reference URI="/xl/worksheets/sheet1.xml?ContentType=application/vnd.openxmlformats-officedocument.spreadsheetml.worksheet+xml">
        <DigestMethod Algorithm="http://www.w3.org/2001/04/xmlenc#sha256"/>
        <DigestValue>MQoeT7Db7sE49eLNWpJ6FI0TQDBb74ZZyKF/Tey9yOQ=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2023-10-17T16:54:31Z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15.0</OfficeVersion>
          <ApplicationVersion>15.0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2023-10-17T16:54:31Z</xd:SigningTime>
          <xd:SigningCertificate>
            <xd:Cert>
              <xd:CertDigest>
                <DigestMethod Algorithm="http://www.w3.org/2001/04/xmlenc#sha256"/>
                <DigestValue>8wBs6JoPJqNfNuiPqgKQ5pzm1hor1TK+6hPVU2dlUgg=</DigestValue>
              </xd:CertDigest>
              <xd:IssuerSerial>
                <X509IssuerName>CN=AC DIGITALSIGN RFB G2, OU=Secretaria da Receita Federal do Brasil - RFB, O=ICP-Brasil, C=BR</X509IssuerName>
                <X509SerialNumber>486065378066491608798224516661413629323937230259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  <xd:SignedDataObjectProperties>
          <xd:CommitmentTypeIndication>
            <xd:CommitmentTypeId>
              <xd:Identifier>http://uri.etsi.org/01903/v1.2.2#ProofOfApproval</xd:Identifier>
              <xd:Description>Aprovou este documento</xd:Description>
            </xd:CommitmentTypeId>
            <xd:AllSignedDataObjects/>
          </xd:CommitmentTypeIndication>
        </xd:SignedDataObjectProperties>
      </xd:SignedProperties>
      <xd:UnsignedProperties>
        <xd:UnsignedSignatureProperties>
          <xd:CertificateValues>
            <xd:EncapsulatedX509Certificate>MIIHKzCCBROgAwIBAgIBGTANBgkqhkiG9w0BAQ0FADCBkDELMAkGA1UEBhMCQlIxEzARBgNVBAoMCklDUC1CcmFzaWwxNDAyBgNVBAsMK0F1dG9yaWRhZGUgQ2VydGlmaWNhZG9yYSBSYWl6IEJyYXNpbGVpcmEgdjUxNjA0BgNVBAMMLUFDIFNlY3JldGFyaWEgZGEgUmVjZWl0YSBGZWRlcmFsIGRvIEJyYXNpbCB2NDAeFw0xODExMTIxNDMyNTFaFw0yOTAyMjAxNDMyNTFaMHoxCzAJBgNVBAYTAkJSMRMwEQYDVQQKEwpJQ1AtQnJhc2lsMTYwNAYDVQQLEy1TZWNyZXRhcmlhIGRhIFJlY2VpdGEgRmVkZXJhbCBkbyBCcmFzaWwgLSBSRkIxHjAcBgNVBAMTFUFDIERJR0lUQUxTSUdOIFJGQiBHMjCCAiIwDQYJKoZIhvcNAQEBBQADggIPADCCAgoCggIBAJqJL7DhHRUOJwNIrqiPD3f4fnRlBoCX+HlTYkTgRGBP2ZdrMFaRFNbTgQ1d9IR3GH9KGozH0VE0d2xc7XED8xYPGiymp9lXOfixVGnCd+lzLbJZwEV4hjN2N1rt+1EGeGTFTMjlhKUu6F6cS2as098FEjjykHDx5x2WGoRnq/o03s9sguwPJWvyRwkPfPL0cJj1/XZ8apaTlj4E0csbbUTDWqiMILN/EP7n0jWz9rWv6U4OKNA4Y5ab7KCX0jA7xwvhMIQGFWJtIHY6jK5lfUvPGofC44BZOV4d9dJ/Lx1qP2tJQ2G52ZUe3gI11Gen/v/0B5eXFC71IRrIfH5pIKFsWwFHcb5yVkGf+nDAPyTAPOkNoCqUsfRFtooVMUZAEDDRffevVfJpIEGPn9diDtOQiTc9ATyzQTOehE+OOfBQVsQskxIiluzf71QaN6bK9vPwgheI8Dtw+KfdT6W+qovyrEdeAdyzAVha4YHK/bUz8XJwG6CdS+Diupl3Hqe+EHt/xyzfE3DI9Mj/Qszp/F/25tr07qfTsC3U7Q0/oWxATasOiCbktMNON3ujH991FddxSl0hHImIWlooWm4Jyd8f4c8XTQ93nqN/QFGyuI0gejKsw+LznQAlKbu8CeAqpTTeUnS8qmpYhVAhGQn1vWNronqfU+ZCnrYMHXeEZY/dAgMBAAGjggGjMIIBnzCB9QYDVR0gBIHtMIHqMEwGBmBMAQIBLDBCMEAGCCsGAQUFBwIBFjRodHRwOi8vd3d3LnJlY2VpdGEuZmF6ZW5kYS5nb3YuYnIvYWNyZmIvZHBjYWNyZmIucGRmMEwGBmBMAQIDKjBCMEAGCCsGAQUFBwIBFjRodHRwOi8vd3d3LnJlY2VpdGEuZmF6ZW5kYS5nb3YuYnIvYWNyZmIvZHBjYWNyZmIucGRmMEwGBmBMAQIEEjBCMEAGCCsGAQUFBwIBFjRodHRwOi8vd3d3LnJlY2VpdGEuZmF6ZW5kYS5nb3YuYnIvYWNyZmIvZHBjYWNyZmIucGRmMEQGA1UdHwQ9MDswOaA3oDWGM2h0dHA6Ly93d3cucmVjZWl0YS5mYXplbmRhLmdvdi5ici9hY3JmYi9hY3JmYnY0LmNybDAfBgNVHSMEGDAWgBQamOZDyhzdkp6ZY0VaKukfhyDNNTAdBgNVHQ4EFgQUyk9DCfZI4ErVb+UtXYdrqSmOR3swDwYDVR0TAQH/BAUwAwEB/zAOBgNVHQ8BAf8EBAMCAQYwDQYJKoZIhvcNAQENBQADggIBABjS1s0FtO4x6IMc7cpn+enbOPxnSetvnDopEjpOT2Vt7+XsTje+oOfaMyhywzo6jcYfXnJEQnbzArln199jBjy9tYfb9+QyIq7kF24gGheR+ztOMieJgGLv9giEKYtUkPE9UHXWUeX3rbbkPhmHXvXqwco262TmUCbPurg+39LRPLDHwWuHzY10I5PR6QYlUzkiRlo6ScTpW88BRV7rUjX9wtTi62j2kjvHxfDdEAnJKFVgCyQ8jZS4CpfyF3SH9Kbj+HeSxbIoea4k8e6XznAbjsr9kETaKnIj64Mi+ggS6yxArC07niNZA3GNh2iDZT1ArHy/UHfqefoWWR5Ognv2PgOOxAREDkV6vcLsfYc+pmNJxrShuM5EZpIcx79zUWxsc4p3xCCAuFElnVapDufyqzCSMb1VwvDi3/JmTRHzDaE9NeWkNrjkJuO7pB6vAXNyE6WeAxoDfXznxXgsRmhesjHj1CLAkFNzzOLCH0a6omITFmXqFem6hyCb6WiM3z2Y/mIOdjpKysI++Fmp+MswFlg59dDfcxGU1HzDTwlRObuEIovcKljPWfvag0PQeIl5J1o1DyTEyWzTmRe00Mbgvcb1+1eX+kKvSM8iWfRDYssvBQCJaV2nQD8w2MzZa9FqckUAxURyK+i4AICf+sjtnBL4gFmxI56sQPC5t8Eg</xd:EncapsulatedX509Certificate>
            <xd:EncapsulatedX509Certificate>MIIGYDCCBEigAwIBAgIBBDANBgkqhkiG9w0BAQ0FADCBlzELMAkGA1UEBhMCQlIxEzARBgNVBAoMCklDUC1CcmFzaWwxPTA7BgNVBAsMNEluc3RpdHV0byBOYWNpb25hbCBkZSBUZWNub2xvZ2lhIGRhIEluZm9ybWFjYW8gLSBJVEkxNDAyBgNVBAMMK0F1dG9yaWRhZGUgQ2VydGlmaWNhZG9yYSBSYWl6IEJyYXNpbGVpcmEgdjUwHhcNMTYwNzIwMTMzMjA0WhcNMjkwMzAyMTIwMDA0WjCBkDELMAkGA1UEBhMCQlIxEzARBgNVBAoMCklDUC1CcmFzaWwxNDAyBgNVBAsMK0F1dG9yaWRhZGUgQ2VydGlmaWNhZG9yYSBSYWl6IEJyYXNpbGVpcmEgdjUxNjA0BgNVBAMMLUFDIFNlY3JldGFyaWEgZGEgUmVjZWl0YSBGZWRlcmFsIGRvIEJyYXNpbCB2NDCCAiIwDQYJKoZIhvcNAQEBBQADggIPADCCAgoCggIBAJ1gd6oPyvAvYC0B5fUItXFU/csX2yNEOVJjr/SeuSv5bE0gIc/kUjoYVNMuUe+CTBY/gkoIiwR7qr7Dsp9jn8FTLnALrn6j1sbbkoD4ytTI3WHUuiefz/oApv+H5zPswj3JqUyXaK7bzN5Akc3PNFUzRb3+UbtYA2fXinBAewxrpZidGX0A+ioC++qPq06APTio9SWSBBGEZgmLOAHpkdHhNUAaP9MJXRcQ9k4kilOt3uewRP7EKMyMGDyNPeqDtWCWCEif7vZiLScrKSY3l25nCW9wVN8qQ0G8mJwMTFhntZfG7098kRN0fIVAstyT4KsyVIOWgj8r2pZ913yJfobMROyl89X5leR298gzwDhN2UKJXHmf7XFzqOTg0Hl4dK5LzSg07Ry2DqooFwdvxjBXlWdAVkTdZo5lM5FQGr5uNDFyL2DQwDtmpMrQ7QrVA4saXfwBsMWMel20siX8t2bOFIXHc1HiUDxETgCQw4542pwOtFPj8+UFag+ypZhyk8voAaXQjw3qGubWI68jFNZTrNXjQThIlJWI83OWjcvmIr4SPgbf9hIIHzznSdzqPXXdAZRNS9fxrxmgoTcG4I7cu1hZgBv9HHIaUKr2MwXAdNiqoe71wDkLCKUx8/fVJnhswqHBHYAj+KjBwyoJW1JliL91QOT3Bjz2epj7kj7tAgMBAAGjgbswgbgwHQYDVR0OBBYEFBqY5kPKHN2SnpljRVoq6R+HIM01MA8GA1UdEwEB/wQFMAMBAf8wDgYDVR0PAQH/BAQDAgEGMBQGA1UdIAQNMAswCQYFYEwBAQgwADA/BgNVHR8EODA2MDSgMqAwhi5odHRwOi8vYWNyYWl6LmljcGJyYXNpbC5nb3YuYnIvTENSYWNyYWl6djUuY3JsMB8GA1UdIwQYMBaAFGmovnXZxO9s5xNF5GFu5Wj4tkBeMA0GCSqGSIb3DQEBDQUAA4ICAQBrQuAL6TWbdnOpHbgSzAd9Pkc+vr5uTd7ml4xfPPs/I+BNCGT9Q6OTx/26m6q9rOrl6/9AASYDE5esiwBlaQ4OPzQQ37zrf5d4FnGxnsRMdjEL2pjks7ull66LZX8k5HOfnxy5iYo1hTy46UYg28PXdL55qTljilj4LueNFlTCmK2m9Vo1E6F/Ss79D31uwVBadgoK/i95dFONNlSj/w3/sa9Pbkq3JCJ10ET01GmBSTrtired+zzcj26QT0hjQQ5PUB6wV2+bhUx+WN/rXiLph/DPvy7gg8hrn4mVHBYOEPPoq7qBsX77cswycENKXrlq+gHA2Lj8hkrbfQt4pZQzT+6nLOSOyqMI21ql781eErJySwJ0R9LdPQNm3MUS/ifoRPdjFGWUktBRue/03QrVYtwFBMaIjF/p93Bmb/42xfkL/TG/W6EicBcGLms2SU4pBtw+NDFMQ1YXxNJQoNJ2uzxnzBSqdr5bF5qZth4EHob+I8uUFYylIoCHWvMD1pAxTu8fC9366lkt7cpBARiOdB2MN31JQK3nxjeQeXHiudm8twSzNp0wbJViUiRfNZbqH3yNe8ZTYUQds7hCCcZh3pZbe4PNWS2WDiifF9uXRdfAL3qsEubQOrA/s+EvZha6afCs4d4BlGKQsf64r0iPnX6hFxR4h4sXRI9x5xRMtA==</xd:EncapsulatedX509Certificate>
            <xd:EncapsulatedX509Certificate>MIIGoTCCBImgAwIBAgIBATANBgkqhkiG9w0BAQ0FADCBlzELMAkGA1UEBhMCQlIxEzARBgNVBAoMCklDUC1CcmFzaWwxPTA7BgNVBAsMNEluc3RpdHV0byBOYWNpb25hbCBkZSBUZWNub2xvZ2lhIGRhIEluZm9ybWFjYW8gLSBJVEkxNDAyBgNVBAMMK0F1dG9yaWRhZGUgQ2VydGlmaWNhZG9yYSBSYWl6IEJyYXNpbGVpcmEgdjUwHhcNMTYwMzAyMTMwMTM4WhcNMjkwMzAyMjM1OTM4WjCBlzELMAkGA1UEBhMCQlIxEzARBgNVBAoMCklDUC1CcmFzaWwxPTA7BgNVBAsMNEluc3RpdHV0byBOYWNpb25hbCBkZSBUZWNub2xvZ2lhIGRhIEluZm9ybWFjYW8gLSBJVEkxNDAyBgNVBAMMK0F1dG9yaWRhZGUgQ2VydGlmaWNhZG9yYSBSYWl6IEJyYXNpbGVpcmEgdjUwggIiMA0GCSqGSIb3DQEBAQUAA4ICDwAwggIKAoICAQD3LXgabUWsF+gUXw/6YODeF2XkqEyfk3VehdsIx+3/ERgdjCS/ouxYR0Epi2hdoMUVJDNf3XQfjAWXJyCoTneHYAl2McMdvoqtLB2ileQlJiis0fTtYTJayee9BAIdIrCor1Lc0vozXCpDtq5nTwhjIocaZtcuFsdrkl+nbfYxl5m7vjTkTMS6j8ffjmFzbNPDlJuV3Vy7AzapPVJrMl6UHPXCHMYMzl0KxR/47S5XGgmLYkYt8bNCHA3fg07y+Gtvgu+SNhMPwWKIgwhYw+9vErOnavRhOimYo4M2AwNpNK0OKLI7Im5V094jFp4Ty+mlmfQH00k8nkSUEN+1TGGkhv16c2hukbx9iCfbmk7im2hGKjQA8eH64VPYoS2qdKbPbd3xDDHN2croYKpy2U2oQTVBSf9hC3o6fKo3zp0U3dNiw7ZgWKS9UwP31Q0gwgB1orZgLuF+LIppHYwxcTG/AovNWa4sTPukMiX2L+p7uIHExTZJJU4YoDacQh/mfbPIz3261He4YFmQ35sfw3eKHQSOLyiVfev/n0l/r308PijEd+d+Hz5RmqIzS8jYXZIeJxym4mEjE1fKpeP56Ea52LlIJ8ZqsJ3xzHWu3WkAVz4hMqrX6BPMGW2IxOuEUQyIaCBg1lI6QLiPMHvo2/J7gu4YfqRcH6i27W3HyzamEQIDAQABo4H1MIHyME4GA1UdIARHMEUwQwYFYEwBAQAwOjA4BggrBgEFBQcCARYsaHR0cDovL2FjcmFpei5pY3BicmFzaWwuZ292LmJyL0RQQ2FjcmFpei5wZGYwPwYDVR0fBDgwNjA0oDKgMIYuaHR0cDovL2FjcmFpei5pY3BicmFzaWwuZ292LmJyL0xDUmFjcmFpenY1LmNybDAfBgNVHSMEGDAWgBRpqL512cTvbOcTReRhbuVo+LZAXjAdBgNVHQ4EFgQUaai+ddnE72znE0XkYW7laPi2QF4wDwYDVR0TAQH/BAUwAwEB/zAOBgNVHQ8BAf8EBAMCAQYwDQYJKoZIhvcNAQENBQADggIBABRt2/JiWapef7o/plhR4PxymlMIp/JeZ5F0BZ1XafmYpl5g6pRokFrIRMFXLyEhlgo51I05InyCc9Td6UXjlsOASTc/LRavyjB/8NcQjlRYDh6xf7OdP05mFcT/0+6bYRtNgsnUbr10pfsK/UzyUvQWbumGS57hCZrAZOyd9MzukiF/azAa6JfoZk2nDkEudKOY8tRyTpMmDzN5fufPSC3v7tSJUqTqo5z7roN/FmckRzGAYyz5XulbOc5/UsAT/tk+KP/clbbqd/hhevmmdJclLr9qWZZcOgzuFU2YsgProtVu0fFNXGr6KK9fu44pOHajmMsTXK3X7r/Pwh19kFRow5F3RQMUZC6Re0YLfXh+ypnUSCzA+uL4JPtHIGyvkbWiulkustpOKUSVwBPzvA2sQUOvqdbAR7C8jcHYFJMuK2HZFji7pxcWWab/NKsFcJ3sluDjmhizpQaxbYTfAVXu3q8yd0su/BHHhBpteyHvYyyz0Eb9LUysR2cMtWvfPU6vnoPgYvOGO1CziyGEsgKULkCH4o2Vgl1gQuKWO4V68rFW8a/jvq28sbY+y/Ao0I5ohpnBcQOAawiFbz6yJtObajYMuztDDP8oY656EuuJXBJhuKAJPI/7WDtgfV8ffOh/iQGQATVMtgDN0gv8bn5NdUX8UMNX1sHhU3H1UpoW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062023</vt:lpstr>
      <vt:lpstr>'062023'!Area_de_impressao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Isabel Cristina Dias Gonçalves</dc:creator>
  <dc:description/>
  <cp:lastModifiedBy>Adriano Adriano Salles Amadeu</cp:lastModifiedBy>
  <cp:lastPrinted>2023-10-17T16:53:35Z</cp:lastPrinted>
  <dcterms:created xsi:type="dcterms:W3CDTF">2021-09-23T15:15:02Z</dcterms:created>
  <dcterms:modified xsi:type="dcterms:W3CDTF">2023-10-17T16:54:07Z</dcterms:modified>
</cp:coreProperties>
</file>