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Dezembro\"/>
    </mc:Choice>
  </mc:AlternateContent>
  <bookViews>
    <workbookView xWindow="0" yWindow="0" windowWidth="23040" windowHeight="9264"/>
  </bookViews>
  <sheets>
    <sheet name="122022" sheetId="1" r:id="rId1"/>
  </sheets>
  <definedNames>
    <definedName name="_xlnm.Print_Area" localSheetId="0">'122022'!$A$2:$B$100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6" i="1"/>
  <c r="B52" i="1" l="1"/>
  <c r="B35" i="1"/>
  <c r="B56" i="1"/>
  <c r="B53" i="1"/>
  <c r="B66" i="1"/>
  <c r="B57" i="1"/>
  <c r="B54" i="1"/>
  <c r="B34" i="1"/>
  <c r="B33" i="1"/>
  <c r="B32" i="1"/>
  <c r="B79" i="1"/>
  <c r="B61" i="1" l="1"/>
  <c r="B41" i="1"/>
  <c r="B68" i="1"/>
  <c r="B29" i="1"/>
  <c r="B36" i="1"/>
  <c r="B78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<sst xmlns="http://schemas.openxmlformats.org/spreadsheetml/2006/main" count="75" uniqueCount="75">
  <si>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</si>
  <si>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</si>
  <si>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</si>
  <si>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</si>
  <si>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</si>
  <si>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</si>
  <si>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</si>
  <si>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</si>
  <si>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</si>
  <si>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</si>
  <si>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</si>
  <si>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</si>
  <si>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</si>
  <si>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</si>
  <si>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</si>
  <si>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</si>
  <si>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</si>
  <si>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</si>
  <si>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</si>
  <si>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</si>
  <si>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</si>
  <si>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</si>
  <si>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</si>
  <si>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</si>
  <si>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</si>
  <si>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</si>
  <si>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</si>
  <si>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</si>
  <si>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</si>
  <si>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</si>
  <si>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</si>
  <si>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</si>
  <si>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</si>
  <si>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</si>
  <si>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</si>
  <si>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</si>
  <si>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</si>
  <si>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</si>
  <si>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</si>
  <si>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</si>
  <si>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</si>
  <si>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</si>
  <si>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</si>
  <si>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</si>
  <si>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</si>
  <si>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</si>
  <si>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</si>
  <si>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</si>
  <si>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</si>
  <si>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</si>
  <si>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</si>
  <si>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</si>
  <si>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</si>
  <si>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</si>
  <si>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</si>
  <si>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</si>
  <si>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</si>
  <si>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</si>
  <si>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NOME DA ORGANIZAÇÃO SOCIAL/CONTRATADA: INSTITUTO BRASILEIRO DE GESTÃO COMPARTILHADA - IBGC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</si>
  <si>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</si>
  <si>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</si>
  <si>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</si>
  <si>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</si>
  <si>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</si>
  <si>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</si>
  <si>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</si>
  <si>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</si>
  <si>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</si>
  <si>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7.SALDO BANCÁRIO FINAL EM 31/12/2022</t>
  </si>
  <si>
    <t>Competência: 12/2022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</si>
  <si>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</si>
  <si>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Goiânia, 31 de dezembro  de 2022</t>
  </si>
  <si>
    <t>CNPJ: 02.529.964/0001-57.</t>
  </si>
  <si>
    <t>CNPJ: 21.236.845/0001-50.</t>
  </si>
  <si>
    <t>CNPJ: 21.236.845/0004-01.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</si>
</sst>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6812280</xdr:colOff>
      <xdr:row>92</xdr:row>
      <xdr:rowOff>6512</xdr:rowOff>
    </xdr:from>
    <xdr:to>
      <xdr:col>1</xdr:col>
      <xdr:colOff>1584960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6812280" y="19391792"/>
          <a:ext cx="2758440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3000199</xdr:colOff>
      <xdr:row>92</xdr:row>
      <xdr:rowOff>9117</xdr:rowOff>
    </xdr:from>
    <xdr:to>
      <xdr:col>0</xdr:col>
      <xdr:colOff>5448301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3000199" y="19394397"/>
          <a:ext cx="2448102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3009510</xdr:colOff>
      <xdr:row>97</xdr:row>
      <xdr:rowOff>5406</xdr:rowOff>
    </xdr:from>
    <xdr:to>
      <xdr:col>0</xdr:col>
      <xdr:colOff>6005407</xdr:colOff>
      <xdr:row>100</xdr:row>
      <xdr:rowOff>57508</xdr:rowOff>
    </xdr:to>
    <xdr:sp macro="" textlink="">
      <xdr:nvSpPr>
        <xdr:cNvPr id="5" name="CaixaDeTexto 4"/>
        <xdr:cNvSpPr txBox="1"/>
      </xdr:nvSpPr>
      <xdr:spPr>
        <a:xfrm>
          <a:off x="3009510" y="2030508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16.44140625" style="1" customWidth="1"/>
    <col min="2" max="2" width="33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61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8"/>
    </row>
    <row r="8" spans="1:3" s="1" customFormat="1" ht="23.25" customHeight="1" x14ac:dyDescent="0.3">
      <c r="A8" s="77" t="s">
        <v>60</v>
      </c>
      <c r="B8" s="77"/>
      <c r="C8" s="68"/>
    </row>
    <row r="9" spans="1:3" s="1" customFormat="1" ht="23.25" customHeight="1" x14ac:dyDescent="0.3">
      <c r="A9" s="77"/>
      <c r="B9" s="77"/>
      <c r="C9" s="68"/>
    </row>
    <row r="10" spans="1:3" s="1" customFormat="1" ht="15.9" customHeight="1" x14ac:dyDescent="0.3">
      <c r="A10" s="49" t="s">
        <v>59</v>
      </c>
      <c r="B10" s="49"/>
      <c r="C10" s="2"/>
    </row>
    <row r="11" spans="1:3" s="1" customFormat="1" ht="15.9" customHeight="1" x14ac:dyDescent="0.3">
      <c r="A11" s="49" t="s">
        <v>72</v>
      </c>
      <c r="B11" s="65"/>
      <c r="C11" s="2"/>
    </row>
    <row r="12" spans="1:3" s="1" customFormat="1" ht="15.9" customHeight="1" x14ac:dyDescent="0.3">
      <c r="A12" s="67" t="s">
        <v>58</v>
      </c>
      <c r="B12" s="67"/>
      <c r="C12" s="7"/>
    </row>
    <row r="13" spans="1:3" s="1" customFormat="1" ht="15.9" customHeight="1" x14ac:dyDescent="0.3">
      <c r="A13" s="66" t="s">
        <v>73</v>
      </c>
      <c r="B13" s="65"/>
      <c r="C13" s="2"/>
    </row>
    <row r="14" spans="1:3" s="1" customFormat="1" ht="15.9" customHeight="1" x14ac:dyDescent="0.3">
      <c r="A14" s="67" t="s">
        <v>57</v>
      </c>
      <c r="B14" s="67"/>
      <c r="C14" s="11"/>
    </row>
    <row r="15" spans="1:3" s="1" customFormat="1" ht="15.9" customHeight="1" x14ac:dyDescent="0.3">
      <c r="A15" s="66" t="s">
        <v>74</v>
      </c>
      <c r="B15" s="65"/>
      <c r="C15" s="2"/>
    </row>
    <row r="16" spans="1:3" s="1" customFormat="1" ht="15.9" customHeight="1" x14ac:dyDescent="0.3">
      <c r="A16" s="67" t="s">
        <v>66</v>
      </c>
      <c r="B16" s="67"/>
      <c r="C16" s="7"/>
    </row>
    <row r="17" spans="1:3" s="1" customFormat="1" ht="15.9" customHeight="1" x14ac:dyDescent="0.3">
      <c r="A17" s="67" t="s">
        <v>56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55</v>
      </c>
      <c r="B19" s="29">
        <v>2165604.84</v>
      </c>
      <c r="C19" s="62"/>
    </row>
    <row r="20" spans="1:3" s="61" customFormat="1" ht="15.9" customHeight="1" x14ac:dyDescent="0.3">
      <c r="A20" s="64" t="s">
        <v>54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8" t="s">
        <v>53</v>
      </c>
      <c r="B22" s="78"/>
      <c r="C22" s="7"/>
    </row>
    <row r="23" spans="1:3" s="1" customFormat="1" ht="14.1" customHeight="1" x14ac:dyDescent="0.3">
      <c r="A23" s="60"/>
      <c r="B23" s="79" t="s">
        <v>52</v>
      </c>
      <c r="C23" s="7"/>
    </row>
    <row r="24" spans="1:3" s="1" customFormat="1" ht="15.9" customHeight="1" x14ac:dyDescent="0.3">
      <c r="A24" s="59" t="s">
        <v>69</v>
      </c>
      <c r="B24" s="79"/>
      <c r="C24" s="43"/>
    </row>
    <row r="25" spans="1:3" s="1" customFormat="1" ht="15.9" customHeight="1" x14ac:dyDescent="0.3">
      <c r="A25" s="26" t="s">
        <v>51</v>
      </c>
      <c r="B25" s="58"/>
      <c r="C25" s="57"/>
    </row>
    <row r="26" spans="1:3" s="1" customFormat="1" ht="15.9" customHeight="1" x14ac:dyDescent="0.3">
      <c r="A26" s="56" t="s">
        <v>50</v>
      </c>
      <c r="B26" s="69">
        <v>109.59</v>
      </c>
      <c r="C26" s="23"/>
    </row>
    <row r="27" spans="1:3" s="1" customFormat="1" ht="15.9" customHeight="1" x14ac:dyDescent="0.3">
      <c r="A27" s="56" t="s">
        <v>49</v>
      </c>
      <c r="B27" s="69">
        <v>30</v>
      </c>
      <c r="C27" s="23"/>
    </row>
    <row r="28" spans="1:3" s="1" customFormat="1" ht="15.9" customHeight="1" x14ac:dyDescent="0.3">
      <c r="A28" s="56" t="s">
        <v>48</v>
      </c>
      <c r="B28" s="69">
        <v>673255.13</v>
      </c>
      <c r="C28" s="23"/>
    </row>
    <row r="29" spans="1:3" s="1" customFormat="1" ht="15.9" customHeight="1" x14ac:dyDescent="0.3">
      <c r="A29" s="55" t="s">
        <v>47</v>
      </c>
      <c r="B29" s="37">
        <f>B27+B28+B26</f>
        <v>673394.72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46</v>
      </c>
      <c r="B31" s="26"/>
      <c r="C31" s="43"/>
    </row>
    <row r="32" spans="1:3" s="1" customFormat="1" ht="15.9" customHeight="1" x14ac:dyDescent="0.3">
      <c r="A32" s="51" t="s">
        <v>62</v>
      </c>
      <c r="B32" s="29">
        <f>7683.58+79087.85+79461.4+545351.42+2057921.26</f>
        <v>2769505.51</v>
      </c>
      <c r="C32" s="40"/>
    </row>
    <row r="33" spans="1:3" s="6" customFormat="1" ht="15.9" customHeight="1" x14ac:dyDescent="0.3">
      <c r="A33" s="51" t="s">
        <v>45</v>
      </c>
      <c r="B33" s="29">
        <f>9320+1416.4+10612.77+3407.04+326329+140441+132710+714300</f>
        <v>1338536.21</v>
      </c>
      <c r="C33" s="40"/>
    </row>
    <row r="34" spans="1:3" s="6" customFormat="1" ht="15.9" customHeight="1" x14ac:dyDescent="0.3">
      <c r="A34" s="49" t="s">
        <v>44</v>
      </c>
      <c r="B34" s="29">
        <f>16474.2+2818.83+1602.42</f>
        <v>20895.449999999997</v>
      </c>
      <c r="C34" s="40"/>
    </row>
    <row r="35" spans="1:3" s="6" customFormat="1" ht="15.9" customHeight="1" x14ac:dyDescent="0.3">
      <c r="A35" s="49" t="s">
        <v>43</v>
      </c>
      <c r="B35" s="29">
        <f>391.04+161.83</f>
        <v>552.87</v>
      </c>
      <c r="C35" s="40"/>
    </row>
    <row r="36" spans="1:3" s="6" customFormat="1" ht="15.9" customHeight="1" x14ac:dyDescent="0.3">
      <c r="A36" s="50" t="s">
        <v>42</v>
      </c>
      <c r="B36" s="37">
        <f>SUM(B32:B35)</f>
        <v>4129490.04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41</v>
      </c>
      <c r="B38" s="52"/>
      <c r="C38" s="31"/>
    </row>
    <row r="39" spans="1:3" s="6" customFormat="1" ht="15.9" customHeight="1" x14ac:dyDescent="0.3">
      <c r="A39" s="51" t="s">
        <v>63</v>
      </c>
      <c r="B39" s="29">
        <v>2373809.2599999998</v>
      </c>
      <c r="C39" s="31"/>
    </row>
    <row r="40" spans="1:3" s="6" customFormat="1" ht="15.9" customHeight="1" x14ac:dyDescent="0.3">
      <c r="A40" s="51" t="s">
        <v>40</v>
      </c>
      <c r="B40" s="29">
        <v>0</v>
      </c>
      <c r="C40" s="31"/>
    </row>
    <row r="41" spans="1:3" s="6" customFormat="1" ht="15.9" customHeight="1" x14ac:dyDescent="0.3">
      <c r="A41" s="50" t="s">
        <v>39</v>
      </c>
      <c r="B41" s="37">
        <f>SUM(B39:B40)</f>
        <v>2373809.2599999998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38</v>
      </c>
      <c r="B43" s="34"/>
      <c r="C43" s="33"/>
    </row>
    <row r="44" spans="1:3" s="6" customFormat="1" ht="15.9" customHeight="1" x14ac:dyDescent="0.3">
      <c r="A44" s="38" t="s">
        <v>64</v>
      </c>
      <c r="B44" s="29">
        <f>2694911.29</f>
        <v>2694911.29</v>
      </c>
      <c r="C44" s="33"/>
    </row>
    <row r="45" spans="1:3" s="6" customFormat="1" ht="15.9" customHeight="1" x14ac:dyDescent="0.3">
      <c r="A45" s="28" t="s">
        <v>37</v>
      </c>
      <c r="B45" s="37">
        <f>B44</f>
        <v>2694911.29</v>
      </c>
      <c r="C45" s="33"/>
    </row>
    <row r="46" spans="1:3" s="6" customFormat="1" ht="15.9" customHeight="1" x14ac:dyDescent="0.3">
      <c r="A46" s="49" t="s">
        <v>36</v>
      </c>
      <c r="B46" s="29">
        <f>1338536.21</f>
        <v>1338536.21</v>
      </c>
      <c r="C46" s="33"/>
    </row>
    <row r="47" spans="1:3" s="6" customFormat="1" ht="15.9" customHeight="1" x14ac:dyDescent="0.3">
      <c r="A47" s="28" t="s">
        <v>35</v>
      </c>
      <c r="B47" s="37">
        <f>B46</f>
        <v>1338536.21</v>
      </c>
      <c r="C47" s="33"/>
    </row>
    <row r="48" spans="1:3" s="6" customFormat="1" ht="15.9" customHeight="1" x14ac:dyDescent="0.3">
      <c r="A48" s="39" t="s">
        <v>34</v>
      </c>
      <c r="B48" s="48">
        <f>B45+B47</f>
        <v>4033447.5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33</v>
      </c>
      <c r="B50" s="44"/>
      <c r="C50" s="33"/>
    </row>
    <row r="51" spans="1:6" s="6" customFormat="1" ht="15.9" customHeight="1" x14ac:dyDescent="0.3">
      <c r="A51" s="39" t="s">
        <v>32</v>
      </c>
      <c r="B51" s="39"/>
      <c r="C51" s="43"/>
    </row>
    <row r="52" spans="1:6" s="6" customFormat="1" ht="15.9" customHeight="1" x14ac:dyDescent="0.3">
      <c r="A52" s="30" t="s">
        <v>31</v>
      </c>
      <c r="B52" s="29">
        <f>282441.26+36474.65</f>
        <v>318915.91000000003</v>
      </c>
      <c r="C52" s="40"/>
    </row>
    <row r="53" spans="1:6" s="6" customFormat="1" ht="15.9" customHeight="1" x14ac:dyDescent="0.3">
      <c r="A53" s="42" t="s">
        <v>30</v>
      </c>
      <c r="B53" s="29">
        <f>1046459.69</f>
        <v>1046459.69</v>
      </c>
      <c r="C53" s="40"/>
    </row>
    <row r="54" spans="1:6" s="6" customFormat="1" ht="15.9" customHeight="1" x14ac:dyDescent="0.3">
      <c r="A54" s="42" t="s">
        <v>29</v>
      </c>
      <c r="B54" s="29">
        <f>66782.57</f>
        <v>66782.570000000007</v>
      </c>
      <c r="C54" s="40"/>
    </row>
    <row r="55" spans="1:6" s="6" customFormat="1" ht="15.9" customHeight="1" x14ac:dyDescent="0.3">
      <c r="A55" s="30" t="s">
        <v>28</v>
      </c>
      <c r="B55" s="29">
        <v>0</v>
      </c>
      <c r="C55" s="40"/>
    </row>
    <row r="56" spans="1:6" s="6" customFormat="1" ht="15.9" customHeight="1" x14ac:dyDescent="0.3">
      <c r="A56" s="30" t="s">
        <v>27</v>
      </c>
      <c r="B56" s="29">
        <f>101567.15+116.8+5208.91</f>
        <v>106892.86</v>
      </c>
      <c r="C56" s="40"/>
    </row>
    <row r="57" spans="1:6" s="6" customFormat="1" ht="15.9" customHeight="1" x14ac:dyDescent="0.3">
      <c r="A57" s="30" t="s">
        <v>26</v>
      </c>
      <c r="B57" s="29">
        <f>167545.42+6431.62</f>
        <v>173977.04</v>
      </c>
      <c r="C57" s="40"/>
    </row>
    <row r="58" spans="1:6" s="6" customFormat="1" ht="27.6" customHeight="1" x14ac:dyDescent="0.3">
      <c r="A58" s="30" t="s">
        <v>25</v>
      </c>
      <c r="B58" s="29">
        <v>65421.68</v>
      </c>
      <c r="C58" s="40"/>
    </row>
    <row r="59" spans="1:6" s="6" customFormat="1" ht="16.5" customHeight="1" x14ac:dyDescent="0.3">
      <c r="A59" s="38" t="s">
        <v>24</v>
      </c>
      <c r="B59" s="29">
        <v>562</v>
      </c>
      <c r="C59" s="40"/>
    </row>
    <row r="60" spans="1:6" s="6" customFormat="1" ht="15.9" customHeight="1" x14ac:dyDescent="0.3">
      <c r="A60" s="38" t="s">
        <v>65</v>
      </c>
      <c r="B60" s="29">
        <v>4935.6000000000004</v>
      </c>
      <c r="C60" s="40"/>
    </row>
    <row r="61" spans="1:6" s="6" customFormat="1" ht="15.9" customHeight="1" x14ac:dyDescent="0.3">
      <c r="A61" s="28" t="s">
        <v>23</v>
      </c>
      <c r="B61" s="37">
        <f>SUM(B52:B60)</f>
        <v>1783947.3500000003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22</v>
      </c>
      <c r="B63" s="39"/>
      <c r="C63" s="31"/>
      <c r="F63" s="32"/>
    </row>
    <row r="64" spans="1:6" s="6" customFormat="1" ht="15.9" customHeight="1" x14ac:dyDescent="0.3">
      <c r="A64" s="30" t="s">
        <v>21</v>
      </c>
      <c r="B64" s="29">
        <v>0</v>
      </c>
      <c r="C64" s="31"/>
      <c r="F64" s="32"/>
    </row>
    <row r="65" spans="1:6" s="6" customFormat="1" ht="15.9" customHeight="1" x14ac:dyDescent="0.3">
      <c r="A65" s="30" t="s">
        <v>20</v>
      </c>
      <c r="B65" s="29">
        <v>0</v>
      </c>
      <c r="C65" s="31"/>
      <c r="F65" s="32"/>
    </row>
    <row r="66" spans="1:6" s="6" customFormat="1" ht="15.9" customHeight="1" x14ac:dyDescent="0.3">
      <c r="A66" s="38" t="s">
        <v>19</v>
      </c>
      <c r="B66" s="29">
        <f>670327.5</f>
        <v>670327.5</v>
      </c>
      <c r="C66" s="31"/>
      <c r="F66" s="32"/>
    </row>
    <row r="67" spans="1:6" s="6" customFormat="1" ht="15.9" customHeight="1" x14ac:dyDescent="0.3">
      <c r="A67" s="38" t="s">
        <v>18</v>
      </c>
      <c r="B67" s="29">
        <v>0</v>
      </c>
      <c r="C67" s="31"/>
      <c r="F67" s="32"/>
    </row>
    <row r="68" spans="1:6" s="6" customFormat="1" ht="15.9" customHeight="1" x14ac:dyDescent="0.3">
      <c r="A68" s="28" t="s">
        <v>17</v>
      </c>
      <c r="B68" s="37">
        <f>SUM(B64:B67)</f>
        <v>670327.5</v>
      </c>
      <c r="C68" s="33"/>
      <c r="F68" s="32"/>
    </row>
    <row r="69" spans="1:6" s="6" customFormat="1" ht="15.9" customHeight="1" x14ac:dyDescent="0.3">
      <c r="A69" s="28" t="s">
        <v>16</v>
      </c>
      <c r="B69" s="37">
        <f>B61+B68</f>
        <v>2454274.8500000006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15</v>
      </c>
      <c r="B71" s="34"/>
      <c r="C71" s="33"/>
      <c r="F71" s="32"/>
    </row>
    <row r="72" spans="1:6" s="6" customFormat="1" ht="15.9" customHeight="1" x14ac:dyDescent="0.3">
      <c r="A72" s="30" t="s">
        <v>14</v>
      </c>
      <c r="B72" s="29">
        <v>0</v>
      </c>
      <c r="C72" s="31"/>
      <c r="D72" s="14"/>
    </row>
    <row r="73" spans="1:6" s="6" customFormat="1" ht="15.9" customHeight="1" x14ac:dyDescent="0.3">
      <c r="A73" s="30" t="s">
        <v>13</v>
      </c>
      <c r="B73" s="29">
        <v>0</v>
      </c>
      <c r="C73" s="2"/>
    </row>
    <row r="74" spans="1:6" s="6" customFormat="1" ht="15.9" customHeight="1" x14ac:dyDescent="0.3">
      <c r="A74" s="71" t="s">
        <v>12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68</v>
      </c>
      <c r="B76" s="25"/>
      <c r="C76" s="23"/>
      <c r="F76" s="24"/>
    </row>
    <row r="77" spans="1:6" s="6" customFormat="1" ht="15.9" customHeight="1" x14ac:dyDescent="0.3">
      <c r="A77" s="22" t="s">
        <v>11</v>
      </c>
      <c r="B77" s="12">
        <v>0</v>
      </c>
      <c r="C77" s="23"/>
    </row>
    <row r="78" spans="1:6" s="6" customFormat="1" ht="15.9" customHeight="1" x14ac:dyDescent="0.3">
      <c r="A78" s="22" t="s">
        <v>10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9</v>
      </c>
      <c r="B79" s="12">
        <f>1621400.2+43.93+727135.78</f>
        <v>2348579.91</v>
      </c>
      <c r="C79" s="21"/>
    </row>
    <row r="80" spans="1:6" s="6" customFormat="1" ht="15.9" customHeight="1" x14ac:dyDescent="0.3">
      <c r="A80" s="20" t="s">
        <v>8</v>
      </c>
      <c r="B80" s="19">
        <f>(B29+B36)-(B69+B74)</f>
        <v>2348609.9099999992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7</v>
      </c>
      <c r="B81" s="16"/>
      <c r="C81" s="11"/>
      <c r="D81" s="2"/>
    </row>
    <row r="82" spans="1:6" s="6" customFormat="1" ht="15.9" customHeight="1" x14ac:dyDescent="0.3">
      <c r="A82" s="10" t="s">
        <v>6</v>
      </c>
      <c r="B82" s="15"/>
      <c r="C82" s="11"/>
      <c r="D82" s="2"/>
    </row>
    <row r="83" spans="1:6" s="6" customFormat="1" ht="15.9" customHeight="1" x14ac:dyDescent="0.3">
      <c r="A83" s="13" t="s">
        <v>5</v>
      </c>
      <c r="B83" s="73">
        <v>0</v>
      </c>
      <c r="C83" s="11"/>
      <c r="D83" s="2"/>
    </row>
    <row r="84" spans="1:6" s="6" customFormat="1" ht="15.9" customHeight="1" x14ac:dyDescent="0.3">
      <c r="A84" s="13" t="s">
        <v>4</v>
      </c>
      <c r="B84" s="73">
        <v>0</v>
      </c>
      <c r="C84" s="11"/>
      <c r="D84" s="2"/>
      <c r="E84" s="14"/>
    </row>
    <row r="85" spans="1:6" s="6" customFormat="1" ht="15.9" customHeight="1" x14ac:dyDescent="0.3">
      <c r="A85" s="13" t="s">
        <v>3</v>
      </c>
      <c r="B85" s="73">
        <v>26549.25</v>
      </c>
      <c r="C85" s="11"/>
      <c r="D85" s="2"/>
      <c r="E85" s="14"/>
    </row>
    <row r="86" spans="1:6" s="6" customFormat="1" ht="15.9" customHeight="1" x14ac:dyDescent="0.3">
      <c r="A86" s="13" t="s">
        <v>67</v>
      </c>
      <c r="B86" s="73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26549.25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71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/>
  <pageMargins left="7.874015748031496E-2" right="7.874015748031496E-2" top="0.39370078740157483" bottom="0.39370078740157483" header="0" footer="0"/>
  <pageSetup paperSize="9" scale="49" orientation="portrait" r:id="rId1"/>
  <ignoredErrors>
    <ignoredError sqref="B46" formula="1"/>
  </ignoredError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r5RdVhihzgNLpdVopPbuHSSuZes0QYAh539sH7xZitA=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xxMKGBnN0LJiLXrmk7la9ESjI3CKEMoPREaPQ6wl4E8=</DigestValue>
    </Reference>
  </SignedInfo>
  <SignatureValue>JZbORzA8voU9oUqx1/C0U2bsFttD4wJQuk1cmgsJO+qJZR9Dre8D4QAEviMDz9Qj0WR52gAFfi+F
Bx4KB7YM+pwohFHyDpCgltNFUB+gMqLP7Zic/+xuKUiYSqCsHQsteSFun+0g2prTi0bnfSPEcG/x
6rFaDrEYNkGbahwYwUVL770DAO5QKppozmv7fCF4HgDiDjdK7ZISHMIrSytJlXGXHhz5ViaQJEpz
+kd9znwHHDymOV8XAHXM+ksmRDZWOpgEolnVfI/W47f8iIdAcwuHthkUIXSnzOYKObs1I3U2tTlK
8LFsnarq28ssB9YOYGF8uRLINf1imyaQje9meg==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F7e7jrI2vD3dgWPJscBKDlXoMItiAk3VkLF77us4l8M=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HcZ245lCynWJLxG2nxK330408IYSBY2ARNVcjCEXrsQ=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Vg6pYCg7hnKDpzlhK+um22mIofALF2HifSJU4wPO8uU=</DigestValue>
      </Reference>
      <Reference URI="/xl/styles.xml?ContentType=application/vnd.openxmlformats-officedocument.spreadsheetml.styles+xml">
        <DigestMethod Algorithm="http://www.w3.org/2001/04/xmlenc#sha256"/>
        <DigestValue>ddyc4rr1lH9OVrq0xnQlYBpKjc8mqKuhWxFS3I6dt0k=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MqAgSIF2qPnYeRAD7v2hSuUzMszx8OPg3e0rMbdNI1A=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wPm2M3gVvIO0vl4PUz22SCCLkcdGsR6pARxLn7z/xaA=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2023-01-19T18:56:49Z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2023-01-19T18:56:49Z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122022</vt:lpstr>
      <vt:lpstr>'122022'!Area_de_impressao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2023-01-19T18:56:36Z</cp:lastPrinted>
  <dcterms:created xsi:type="dcterms:W3CDTF">2022-05-23T12:30:19Z</dcterms:created>
  <dcterms:modified xsi:type="dcterms:W3CDTF">2023-01-19T18:56:44Z</dcterms:modified>
</cp:coreProperties>
</file>