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"/>
    </mc:Choice>
  </mc:AlternateContent>
  <bookViews>
    <workbookView xWindow="0" yWindow="0" windowWidth="23040" windowHeight="9252"/>
  </bookViews>
  <sheets>
    <sheet name="092022" sheetId="1" r:id="rId1"/>
  </sheets>
  <definedNames>
    <definedName name="_xlnm.Print_Area" localSheetId="0">'092022'!$A$1:$B$104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1" l="1"/>
  <c r="B53" i="1"/>
  <c r="B35" i="1"/>
  <c r="B56" i="1"/>
  <c r="B60" i="1"/>
  <c r="B79" i="1"/>
  <c r="B52" i="1"/>
  <c r="B61" i="1" l="1"/>
  <c r="B41" i="1"/>
  <c r="B68" i="1"/>
  <c r="B29" i="1"/>
  <c r="B36" i="1"/>
  <c r="B78" i="1"/>
  <c r="B69" i="1" l="1"/>
  <c r="B80" i="1" s="1"/>
  <c r="B47" i="1"/>
  <c r="B45" i="1" l="1"/>
  <c r="B48" i="1" s="1"/>
  <c r="B74" i="1" l="1"/>
  <c r="B87" i="1"/>
  <c r="C80" i="1" l="1"/>
</calcChain>
</file>

<file path=xl/sharedStrings.xml><?xml version="1.0" encoding="utf-8"?>
<sst xmlns="http://schemas.openxmlformats.org/spreadsheetml/2006/main" count="75" uniqueCount="75">
  <si>
    <t>Assinatura do Contador:</t>
  </si>
  <si>
    <t>Assinatura do Responsável pela Área Financeira:</t>
  </si>
  <si>
    <r>
      <t xml:space="preserve">9.Nota Explicativa: A Criação do CNPJ da unidade é de competência do Parceiro Público e encontra-se em fase de cadastro.
</t>
    </r>
    <r>
      <rPr>
        <b/>
        <sz val="11"/>
        <color rgb="FF000000"/>
        <rFont val="Calibri"/>
        <family val="2"/>
      </rPr>
      <t/>
    </r>
  </si>
  <si>
    <t>TOTAL DAS GLOSAS</t>
  </si>
  <si>
    <t>8.3 Glosa - Fatura Enel</t>
  </si>
  <si>
    <t>8.2 Glosa - não cumprimento das metas</t>
  </si>
  <si>
    <t>8.1 Glosa - servidores cedidos</t>
  </si>
  <si>
    <t>8.INFORMAÇÕES COMPLEMENTARES - GLOSAS</t>
  </si>
  <si>
    <t>Fonte: Extratos bancários e Relatorio SIPEF/BRGAAP.</t>
  </si>
  <si>
    <t xml:space="preserve">SALDO BANCÁRIO FINAL : </t>
  </si>
  <si>
    <t>7.3 Aplicações Financeiras  - CUSTEIO e INVESTIMENTO</t>
  </si>
  <si>
    <t>7.2. Banco Conta Movimento  - CUSTEIO e INVESTIMENTO</t>
  </si>
  <si>
    <t>7.1 Caixa</t>
  </si>
  <si>
    <t xml:space="preserve">TOTAL VALORES DEVOLVIDOS </t>
  </si>
  <si>
    <t>6.2 Valores Devolvidos à Contratante -INVESTIMENTO</t>
  </si>
  <si>
    <t xml:space="preserve">6.1 Valores Devolvidos à Contratante - CUSTEIO </t>
  </si>
  <si>
    <t>6.VALORES DEVOLVIDOS À CONTRATANTE</t>
  </si>
  <si>
    <t>TOTAL GERAL DOS PAGAMENTOS</t>
  </si>
  <si>
    <t xml:space="preserve">TOTAL DE PAGAMENTOS - INVESTIMENTO </t>
  </si>
  <si>
    <t xml:space="preserve">5.2.4 Outros </t>
  </si>
  <si>
    <t>5.2.3 Aquisições Direito de Uso de Software</t>
  </si>
  <si>
    <t>5.2.2 Aquisições de Bens Imobilizados</t>
  </si>
  <si>
    <t xml:space="preserve">5.2.1 Aquisições de Bens 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</si>
  <si>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</si>
  <si>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</si>
  <si>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5.1.8 Outros - REEMBOLSOS DE DESPESAS</t>
  </si>
  <si>
    <t>5.1.7 Despesa Administrativa O.S. e unidade gerida se situarem em localidades diversas (Item 12.1.v da Minuta Padrão do Contrato de Gestão – PGE).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</si>
  <si>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</si>
  <si>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</si>
  <si>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</si>
  <si>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</si>
  <si>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</si>
  <si>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</si>
  <si>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</si>
  <si>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</si>
  <si>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 xml:space="preserve">TOTAL DAS APLICAÇÕES FINANCEIRAS </t>
  </si>
  <si>
    <t>TOTAL APLICAÇÃO FINANCEIRA- INVESTIMENTO</t>
  </si>
  <si>
    <t xml:space="preserve">4.2 Aplicação Financeira  - INVESTIMENTO </t>
  </si>
  <si>
    <t xml:space="preserve">TOTAL APLICAÇÃO FINANCEIRA- CUSTEIO </t>
  </si>
  <si>
    <t>4. APLICAÇÃO FINANCEIRA</t>
  </si>
  <si>
    <t xml:space="preserve">TOTAL DOS RESGATES </t>
  </si>
  <si>
    <t xml:space="preserve">3.2 Resgate Aplicação - INVESTIMENTO </t>
  </si>
  <si>
    <t>3. RESGATE APLICAÇÃO FINANCEIRA</t>
  </si>
  <si>
    <t>TOTAL DE ENTRADAS</t>
  </si>
  <si>
    <t>2.5 Outras entradas - DOAÇÕES/REEMBOLSOS DE DESPESAS/ESTORNOS BANCÁRIOS</t>
  </si>
  <si>
    <t>2.3 Rendimento sobre Aplicação Financeiras</t>
  </si>
  <si>
    <t xml:space="preserve">2.2 Repasse - INVESTIMENTO </t>
  </si>
  <si>
    <t>2.ENTRADAS DE RECURSOS FINANCEIROS</t>
  </si>
  <si>
    <t xml:space="preserve">SALDO ANTERIOR </t>
  </si>
  <si>
    <t>1.3 Aplicações financeiras  - CUSTEIO e INVESTIMENTO</t>
  </si>
  <si>
    <t>1.2 Banco conta movimento - CUSTEIO e INVESTIMENTO</t>
  </si>
  <si>
    <t>1.1 Caixa</t>
  </si>
  <si>
    <t xml:space="preserve">1. SALDO BANCÁRIO ANTERIOR  </t>
  </si>
  <si>
    <t>Em Reais</t>
  </si>
  <si>
    <t>Relatório Financeiro Mensal</t>
  </si>
  <si>
    <t>PREVISÃO DE REPASSE MENSAL DO CONTRATO DE GESTÃO/ADITIVO - INVESTIMENTO :R$</t>
  </si>
  <si>
    <t>PREVISÃO DE REPASSE MENSAL DO CONTRATO DE GESTÃO/ADITIVO - CUSTEIO :R$</t>
  </si>
  <si>
    <t>VIGÊNCIA DO CONTRATO DE GESTÃO:   INICIO: 12/01/2022   E    TÉRMINO  11/01/2026</t>
  </si>
  <si>
    <t>NOME DA UNIDADE GERIDA: POLICLÍNICA REGIONAL - UNIDADE GOIÁS</t>
  </si>
  <si>
    <t>CNPJ: 21.236.845/0001-50</t>
  </si>
  <si>
    <t>NOME DA ORGANIZAÇÃO SOCIAL/CONTRATADA: INSTITUTO BRASILEIRO DE GESTÃO COMPARTILHADA - IBGC</t>
  </si>
  <si>
    <t>CNPJ: 02.529.964/0001-57</t>
  </si>
  <si>
    <t>NOME DO ÓRGÃO PÚBLICO/CONTRATANTE: SECRETARIA DE ESTADO DA SAÚDE/SES-GO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</si>
  <si>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</si>
  <si>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Mensal Comparativo de Recursos Recebidos, Gastos e Devolvidos ao Poder Público</t>
  </si>
  <si>
    <t>2.1 Repasse - CUSTEIO  CEF 4230-8 / ITAU 99525-6</t>
  </si>
  <si>
    <t>3.1 Resgate Aplicação - CUSTEIO 4230-8 / ITAU 99525-6</t>
  </si>
  <si>
    <t>4.1 Aplicação Financeira - CUSTEIO 4230-8 /  ITAU 99525-6</t>
  </si>
  <si>
    <t>5.1.9 Outros - Serviços Públicos</t>
  </si>
  <si>
    <t>CONTRATO DE GESTÃO/ADITIVO Nº:  005/2022 SES/GO</t>
  </si>
  <si>
    <t xml:space="preserve">8.4 Glosa - Vigilância </t>
  </si>
  <si>
    <t>CNPJ: 21.236.845/0004-01</t>
  </si>
  <si>
    <t>7.SALDO BANCÁRIO FINAL EM 30/09/2022</t>
  </si>
  <si>
    <t>Competência: 09/2022</t>
  </si>
  <si>
    <t>Goiânia, 30 de Setembro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</si>
</sst>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1"/>
      <name val="Calibri"/>
      <family val="2"/>
    </font>
    <font>
      <sz val="11"/>
      <name val="Calibri"/>
      <family val="2"/>
      <charset val="1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17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7F7F7F"/>
        <bgColor rgb="FF666699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81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4" fontId="2" fillId="0" borderId="0" xfId="0" applyNumberFormat="1" applyFont="1" applyFill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4" fillId="0" borderId="0" xfId="0" applyFont="1" applyAlignment="1">
      <alignment vertical="top" wrapText="1"/>
    </xf>
    <xf numFmtId="4" fontId="3" fillId="3" borderId="3" xfId="1" applyNumberFormat="1" applyFont="1" applyFill="1" applyBorder="1" applyAlignment="1" applyProtection="1">
      <alignment vertical="center"/>
    </xf>
    <xf numFmtId="0" fontId="3" fillId="3" borderId="3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4" fontId="5" fillId="2" borderId="3" xfId="1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>
      <alignment vertical="top"/>
    </xf>
    <xf numFmtId="4" fontId="0" fillId="0" borderId="0" xfId="0" applyNumberFormat="1" applyFont="1" applyBorder="1"/>
    <xf numFmtId="0" fontId="5" fillId="3" borderId="3" xfId="0" applyFont="1" applyFill="1" applyBorder="1" applyAlignment="1">
      <alignment vertical="top"/>
    </xf>
    <xf numFmtId="4" fontId="5" fillId="2" borderId="0" xfId="0" applyNumberFormat="1" applyFont="1" applyFill="1" applyBorder="1" applyAlignment="1">
      <alignment horizontal="right"/>
    </xf>
    <xf numFmtId="0" fontId="5" fillId="2" borderId="2" xfId="0" applyFont="1" applyFill="1" applyBorder="1"/>
    <xf numFmtId="4" fontId="3" fillId="0" borderId="0" xfId="1" applyNumberFormat="1" applyFont="1" applyBorder="1" applyAlignment="1" applyProtection="1">
      <alignment horizontal="left" vertical="center"/>
    </xf>
    <xf numFmtId="4" fontId="3" fillId="2" borderId="3" xfId="1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>
      <alignment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2" borderId="3" xfId="0" applyNumberFormat="1" applyFont="1" applyFill="1" applyBorder="1" applyAlignment="1">
      <alignment vertical="center" shrinkToFit="1"/>
    </xf>
    <xf numFmtId="4" fontId="0" fillId="0" borderId="0" xfId="1" applyNumberFormat="1" applyFont="1" applyBorder="1" applyAlignment="1" applyProtection="1">
      <alignment vertical="center"/>
    </xf>
    <xf numFmtId="0" fontId="0" fillId="4" borderId="0" xfId="0" applyFont="1" applyFill="1"/>
    <xf numFmtId="4" fontId="5" fillId="5" borderId="3" xfId="1" applyNumberFormat="1" applyFont="1" applyFill="1" applyBorder="1" applyAlignment="1" applyProtection="1">
      <alignment vertical="center"/>
    </xf>
    <xf numFmtId="0" fontId="3" fillId="5" borderId="3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4" fontId="5" fillId="0" borderId="3" xfId="1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/>
    </xf>
    <xf numFmtId="0" fontId="0" fillId="0" borderId="0" xfId="0" applyFont="1" applyFill="1" applyBorder="1"/>
    <xf numFmtId="4" fontId="8" fillId="0" borderId="0" xfId="0" applyNumberFormat="1" applyFont="1" applyAlignment="1">
      <alignment horizontal="right"/>
    </xf>
    <xf numFmtId="4" fontId="7" fillId="5" borderId="3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3" fillId="0" borderId="3" xfId="1" applyNumberFormat="1" applyFont="1" applyBorder="1" applyAlignment="1" applyProtection="1">
      <alignment vertical="center"/>
    </xf>
    <xf numFmtId="0" fontId="7" fillId="4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8" fillId="4" borderId="0" xfId="0" applyNumberFormat="1" applyFont="1" applyFill="1" applyAlignment="1">
      <alignment horizontal="right"/>
    </xf>
    <xf numFmtId="4" fontId="7" fillId="4" borderId="3" xfId="0" applyNumberFormat="1" applyFont="1" applyFill="1" applyBorder="1" applyAlignment="1">
      <alignment horizontal="right"/>
    </xf>
    <xf numFmtId="4" fontId="10" fillId="3" borderId="3" xfId="0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4" fontId="5" fillId="0" borderId="3" xfId="0" applyNumberFormat="1" applyFont="1" applyBorder="1" applyAlignment="1">
      <alignment vertical="center" shrinkToFit="1"/>
    </xf>
    <xf numFmtId="0" fontId="3" fillId="4" borderId="3" xfId="0" applyFont="1" applyFill="1" applyBorder="1" applyAlignment="1">
      <alignment horizontal="left" vertical="center"/>
    </xf>
    <xf numFmtId="4" fontId="5" fillId="4" borderId="3" xfId="0" applyNumberFormat="1" applyFont="1" applyFill="1" applyBorder="1" applyAlignment="1">
      <alignment vertical="center" shrinkToFit="1"/>
    </xf>
    <xf numFmtId="4" fontId="0" fillId="0" borderId="0" xfId="0" applyNumberFormat="1" applyFont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right" vertical="center"/>
    </xf>
    <xf numFmtId="0" fontId="10" fillId="4" borderId="5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4" fontId="7" fillId="4" borderId="3" xfId="0" applyNumberFormat="1" applyFont="1" applyFill="1" applyBorder="1" applyAlignment="1">
      <alignment horizontal="left"/>
    </xf>
    <xf numFmtId="0" fontId="7" fillId="4" borderId="3" xfId="0" applyFont="1" applyFill="1" applyBorder="1"/>
    <xf numFmtId="4" fontId="5" fillId="4" borderId="3" xfId="0" applyNumberFormat="1" applyFont="1" applyFill="1" applyBorder="1" applyAlignment="1">
      <alignment horizontal="right"/>
    </xf>
    <xf numFmtId="0" fontId="5" fillId="4" borderId="3" xfId="0" applyFont="1" applyFill="1" applyBorder="1"/>
    <xf numFmtId="0" fontId="5" fillId="4" borderId="3" xfId="0" applyFont="1" applyFill="1" applyBorder="1" applyAlignment="1"/>
    <xf numFmtId="0" fontId="0" fillId="0" borderId="0" xfId="0" applyFont="1" applyBorder="1" applyAlignment="1">
      <alignment vertical="center"/>
    </xf>
    <xf numFmtId="4" fontId="5" fillId="0" borderId="3" xfId="1" applyNumberFormat="1" applyFont="1" applyFill="1" applyBorder="1" applyAlignment="1" applyProtection="1">
      <alignment vertical="center"/>
    </xf>
    <xf numFmtId="4" fontId="0" fillId="4" borderId="0" xfId="0" applyNumberFormat="1" applyFont="1" applyFill="1" applyBorder="1"/>
    <xf numFmtId="0" fontId="3" fillId="0" borderId="3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5574" y="114300"/>
    <xdr:ext cx="7726136" cy="1044575"/>
    <xdr:pic>
      <xdr:nvPicPr>
        <xdr:cNvPr id="2" name="Figur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5574" y="114300"/>
          <a:ext cx="7726136" cy="1044575"/>
        </a:xfrm>
        <a:prstGeom prst="rect">
          <a:avLst/>
        </a:prstGeom>
        <a:ln w="0">
          <a:noFill/>
        </a:ln>
      </xdr:spPr>
    </xdr:pic>
    <xdr:clientData/>
  </xdr:absoluteAnchor>
  <xdr:twoCellAnchor>
    <xdr:from>
      <xdr:col>0</xdr:col>
      <xdr:colOff>6519332</xdr:colOff>
      <xdr:row>94</xdr:row>
      <xdr:rowOff>6512</xdr:rowOff>
    </xdr:from>
    <xdr:to>
      <xdr:col>2</xdr:col>
      <xdr:colOff>53339</xdr:colOff>
      <xdr:row>97</xdr:row>
      <xdr:rowOff>104205</xdr:rowOff>
    </xdr:to>
    <xdr:sp macro="" textlink="">
      <xdr:nvSpPr>
        <xdr:cNvPr id="3" name="CaixaDeTexto 2"/>
        <xdr:cNvSpPr txBox="1"/>
      </xdr:nvSpPr>
      <xdr:spPr>
        <a:xfrm>
          <a:off x="6519332" y="19650872"/>
          <a:ext cx="3188547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94</xdr:row>
      <xdr:rowOff>9117</xdr:rowOff>
    </xdr:from>
    <xdr:to>
      <xdr:col>0</xdr:col>
      <xdr:colOff>6163735</xdr:colOff>
      <xdr:row>97</xdr:row>
      <xdr:rowOff>106810</xdr:rowOff>
    </xdr:to>
    <xdr:sp macro="" textlink="">
      <xdr:nvSpPr>
        <xdr:cNvPr id="4" name="CaixaDeTexto 3"/>
        <xdr:cNvSpPr txBox="1"/>
      </xdr:nvSpPr>
      <xdr:spPr>
        <a:xfrm>
          <a:off x="2777313" y="17344617"/>
          <a:ext cx="5047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99</xdr:row>
      <xdr:rowOff>13026</xdr:rowOff>
    </xdr:from>
    <xdr:to>
      <xdr:col>0</xdr:col>
      <xdr:colOff>6180667</xdr:colOff>
      <xdr:row>102</xdr:row>
      <xdr:rowOff>65128</xdr:rowOff>
    </xdr:to>
    <xdr:sp macro="" textlink="">
      <xdr:nvSpPr>
        <xdr:cNvPr id="5" name="CaixaDeTexto 4"/>
        <xdr:cNvSpPr txBox="1"/>
      </xdr:nvSpPr>
      <xdr:spPr>
        <a:xfrm>
          <a:off x="2784720" y="18301026"/>
          <a:ext cx="0" cy="623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LUCIO ANTONIO PEREIRA DE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013331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2"/>
  <sheetViews>
    <sheetView showGridLines="0" tabSelected="1" zoomScaleNormal="100" zoomScaleSheetLayoutView="70" zoomScalePageLayoutView="70" workbookViewId="0">
      <selection activeCell="B102" sqref="A1:B102"/>
    </sheetView>
  </sheetViews>
  <sheetFormatPr defaultColWidth="41.6640625" defaultRowHeight="14.4" x14ac:dyDescent="0.3"/>
  <cols>
    <col min="1" max="1" width="116.33203125" style="1" customWidth="1"/>
    <col min="2" max="2" width="21" style="1" customWidth="1"/>
    <col min="3" max="3" width="27" style="1" customWidth="1"/>
    <col min="4" max="4" width="41.6640625" style="2"/>
    <col min="5" max="1024" width="41.6640625" style="1"/>
  </cols>
  <sheetData>
    <row r="1" spans="1:3" ht="99.9" customHeight="1" x14ac:dyDescent="0.3">
      <c r="A1" s="74"/>
      <c r="B1" s="74"/>
    </row>
    <row r="2" spans="1:3" s="1" customFormat="1" ht="9" customHeight="1" x14ac:dyDescent="0.3">
      <c r="A2" s="75" t="s">
        <v>64</v>
      </c>
      <c r="B2" s="75"/>
      <c r="C2" s="2"/>
    </row>
    <row r="3" spans="1:3" s="1" customFormat="1" ht="9" customHeight="1" x14ac:dyDescent="0.3">
      <c r="A3" s="75"/>
      <c r="B3" s="75"/>
      <c r="C3" s="2"/>
    </row>
    <row r="4" spans="1:3" s="1" customFormat="1" ht="9" customHeight="1" x14ac:dyDescent="0.3">
      <c r="A4" s="75"/>
      <c r="B4" s="75"/>
      <c r="C4" s="2"/>
    </row>
    <row r="5" spans="1:3" s="1" customFormat="1" ht="9" customHeight="1" x14ac:dyDescent="0.3">
      <c r="A5" s="75"/>
      <c r="B5" s="75"/>
      <c r="C5" s="2"/>
    </row>
    <row r="6" spans="1:3" s="1" customFormat="1" ht="9" customHeight="1" x14ac:dyDescent="0.3">
      <c r="A6" s="75"/>
      <c r="B6" s="75"/>
      <c r="C6" s="2"/>
    </row>
    <row r="7" spans="1:3" s="1" customFormat="1" ht="9" customHeight="1" x14ac:dyDescent="0.3">
      <c r="A7" s="75"/>
      <c r="B7" s="75"/>
      <c r="C7" s="68"/>
    </row>
    <row r="8" spans="1:3" s="1" customFormat="1" ht="23.25" customHeight="1" x14ac:dyDescent="0.3">
      <c r="A8" s="76" t="s">
        <v>63</v>
      </c>
      <c r="B8" s="76"/>
      <c r="C8" s="68"/>
    </row>
    <row r="9" spans="1:3" s="1" customFormat="1" ht="23.25" customHeight="1" x14ac:dyDescent="0.3">
      <c r="A9" s="76"/>
      <c r="B9" s="76"/>
      <c r="C9" s="68"/>
    </row>
    <row r="10" spans="1:3" s="1" customFormat="1" ht="15.9" customHeight="1" x14ac:dyDescent="0.3">
      <c r="A10" s="49" t="s">
        <v>62</v>
      </c>
      <c r="B10" s="49"/>
      <c r="C10" s="2"/>
    </row>
    <row r="11" spans="1:3" s="1" customFormat="1" ht="15.9" customHeight="1" x14ac:dyDescent="0.3">
      <c r="A11" s="49" t="s">
        <v>61</v>
      </c>
      <c r="B11" s="65"/>
      <c r="C11" s="2"/>
    </row>
    <row r="12" spans="1:3" s="1" customFormat="1" ht="15.9" customHeight="1" x14ac:dyDescent="0.3">
      <c r="A12" s="67" t="s">
        <v>60</v>
      </c>
      <c r="B12" s="67"/>
      <c r="C12" s="7"/>
    </row>
    <row r="13" spans="1:3" s="1" customFormat="1" ht="15.9" customHeight="1" x14ac:dyDescent="0.3">
      <c r="A13" s="66" t="s">
        <v>59</v>
      </c>
      <c r="B13" s="65"/>
      <c r="C13" s="2"/>
    </row>
    <row r="14" spans="1:3" s="1" customFormat="1" ht="15.9" customHeight="1" x14ac:dyDescent="0.3">
      <c r="A14" s="67" t="s">
        <v>58</v>
      </c>
      <c r="B14" s="67"/>
      <c r="C14" s="11"/>
    </row>
    <row r="15" spans="1:3" s="1" customFormat="1" ht="15.9" customHeight="1" x14ac:dyDescent="0.3">
      <c r="A15" s="66" t="s">
        <v>71</v>
      </c>
      <c r="B15" s="65"/>
      <c r="C15" s="2"/>
    </row>
    <row r="16" spans="1:3" s="1" customFormat="1" ht="15.9" customHeight="1" x14ac:dyDescent="0.3">
      <c r="A16" s="67" t="s">
        <v>69</v>
      </c>
      <c r="B16" s="67"/>
      <c r="C16" s="7"/>
    </row>
    <row r="17" spans="1:3" s="1" customFormat="1" ht="15.9" customHeight="1" x14ac:dyDescent="0.3">
      <c r="A17" s="67" t="s">
        <v>57</v>
      </c>
      <c r="B17" s="67"/>
      <c r="C17" s="11"/>
    </row>
    <row r="18" spans="1:3" s="1" customFormat="1" ht="15.9" customHeight="1" x14ac:dyDescent="0.3">
      <c r="A18" s="66"/>
      <c r="B18" s="65"/>
      <c r="C18" s="11"/>
    </row>
    <row r="19" spans="1:3" s="61" customFormat="1" ht="15.9" customHeight="1" x14ac:dyDescent="0.3">
      <c r="A19" s="64" t="s">
        <v>56</v>
      </c>
      <c r="B19" s="29">
        <v>2165604.84</v>
      </c>
      <c r="C19" s="62"/>
    </row>
    <row r="20" spans="1:3" s="61" customFormat="1" ht="15.9" customHeight="1" x14ac:dyDescent="0.3">
      <c r="A20" s="64" t="s">
        <v>55</v>
      </c>
      <c r="B20" s="29">
        <v>0</v>
      </c>
      <c r="C20" s="62"/>
    </row>
    <row r="21" spans="1:3" s="61" customFormat="1" ht="15.9" customHeight="1" x14ac:dyDescent="0.3">
      <c r="A21" s="64"/>
      <c r="B21" s="63"/>
      <c r="C21" s="62"/>
    </row>
    <row r="22" spans="1:3" s="1" customFormat="1" ht="21.9" customHeight="1" x14ac:dyDescent="0.3">
      <c r="A22" s="77" t="s">
        <v>54</v>
      </c>
      <c r="B22" s="77"/>
      <c r="C22" s="7"/>
    </row>
    <row r="23" spans="1:3" s="1" customFormat="1" ht="14.1" customHeight="1" x14ac:dyDescent="0.3">
      <c r="A23" s="60"/>
      <c r="B23" s="78" t="s">
        <v>53</v>
      </c>
      <c r="C23" s="7"/>
    </row>
    <row r="24" spans="1:3" s="1" customFormat="1" ht="15.9" customHeight="1" x14ac:dyDescent="0.3">
      <c r="A24" s="59" t="s">
        <v>73</v>
      </c>
      <c r="B24" s="78"/>
      <c r="C24" s="43"/>
    </row>
    <row r="25" spans="1:3" s="1" customFormat="1" ht="15.9" customHeight="1" x14ac:dyDescent="0.3">
      <c r="A25" s="26" t="s">
        <v>52</v>
      </c>
      <c r="B25" s="58"/>
      <c r="C25" s="57"/>
    </row>
    <row r="26" spans="1:3" s="1" customFormat="1" ht="15.9" customHeight="1" x14ac:dyDescent="0.3">
      <c r="A26" s="56" t="s">
        <v>51</v>
      </c>
      <c r="B26" s="69">
        <v>938.7</v>
      </c>
      <c r="C26" s="23"/>
    </row>
    <row r="27" spans="1:3" s="1" customFormat="1" ht="15.9" customHeight="1" x14ac:dyDescent="0.3">
      <c r="A27" s="56" t="s">
        <v>50</v>
      </c>
      <c r="B27" s="69">
        <v>30</v>
      </c>
      <c r="C27" s="23"/>
    </row>
    <row r="28" spans="1:3" s="1" customFormat="1" ht="15.9" customHeight="1" x14ac:dyDescent="0.3">
      <c r="A28" s="56" t="s">
        <v>49</v>
      </c>
      <c r="B28" s="69">
        <v>2975820.06</v>
      </c>
      <c r="C28" s="23"/>
    </row>
    <row r="29" spans="1:3" s="1" customFormat="1" ht="15.9" customHeight="1" x14ac:dyDescent="0.3">
      <c r="A29" s="55" t="s">
        <v>48</v>
      </c>
      <c r="B29" s="37">
        <f>B27+B28+B26</f>
        <v>2976788.7600000002</v>
      </c>
      <c r="C29" s="23"/>
    </row>
    <row r="30" spans="1:3" s="1" customFormat="1" ht="15.9" customHeight="1" x14ac:dyDescent="0.3">
      <c r="A30" s="54"/>
      <c r="B30" s="29"/>
      <c r="C30" s="23"/>
    </row>
    <row r="31" spans="1:3" s="1" customFormat="1" ht="15.9" customHeight="1" x14ac:dyDescent="0.3">
      <c r="A31" s="26" t="s">
        <v>47</v>
      </c>
      <c r="B31" s="26"/>
      <c r="C31" s="43"/>
    </row>
    <row r="32" spans="1:3" s="1" customFormat="1" ht="15.9" customHeight="1" x14ac:dyDescent="0.3">
      <c r="A32" s="51" t="s">
        <v>65</v>
      </c>
      <c r="B32" s="29">
        <v>78958.47</v>
      </c>
      <c r="C32" s="40"/>
    </row>
    <row r="33" spans="1:3" s="6" customFormat="1" ht="15.9" customHeight="1" x14ac:dyDescent="0.3">
      <c r="A33" s="51" t="s">
        <v>46</v>
      </c>
      <c r="B33" s="29">
        <v>53000</v>
      </c>
      <c r="C33" s="40"/>
    </row>
    <row r="34" spans="1:3" s="6" customFormat="1" ht="15.9" customHeight="1" x14ac:dyDescent="0.3">
      <c r="A34" s="49" t="s">
        <v>45</v>
      </c>
      <c r="B34" s="29">
        <v>17473.89</v>
      </c>
      <c r="C34" s="40"/>
    </row>
    <row r="35" spans="1:3" s="6" customFormat="1" ht="15.9" customHeight="1" x14ac:dyDescent="0.3">
      <c r="A35" s="49" t="s">
        <v>44</v>
      </c>
      <c r="B35" s="29">
        <f>106.07+696</f>
        <v>802.06999999999994</v>
      </c>
      <c r="C35" s="40"/>
    </row>
    <row r="36" spans="1:3" s="6" customFormat="1" ht="15.9" customHeight="1" x14ac:dyDescent="0.3">
      <c r="A36" s="50" t="s">
        <v>43</v>
      </c>
      <c r="B36" s="37">
        <f>SUM(B32:B35)</f>
        <v>150234.43</v>
      </c>
      <c r="C36" s="31"/>
    </row>
    <row r="37" spans="1:3" s="6" customFormat="1" ht="15.9" customHeight="1" x14ac:dyDescent="0.3">
      <c r="A37" s="53"/>
      <c r="B37" s="36"/>
      <c r="C37" s="31"/>
    </row>
    <row r="38" spans="1:3" s="6" customFormat="1" ht="15.9" customHeight="1" x14ac:dyDescent="0.3">
      <c r="A38" s="39" t="s">
        <v>42</v>
      </c>
      <c r="B38" s="52"/>
      <c r="C38" s="31"/>
    </row>
    <row r="39" spans="1:3" s="6" customFormat="1" ht="15.9" customHeight="1" x14ac:dyDescent="0.3">
      <c r="A39" s="51" t="s">
        <v>66</v>
      </c>
      <c r="B39" s="29">
        <v>1778709.57</v>
      </c>
      <c r="C39" s="31"/>
    </row>
    <row r="40" spans="1:3" s="6" customFormat="1" ht="15.9" customHeight="1" x14ac:dyDescent="0.3">
      <c r="A40" s="51" t="s">
        <v>41</v>
      </c>
      <c r="B40" s="29">
        <v>0</v>
      </c>
      <c r="C40" s="31"/>
    </row>
    <row r="41" spans="1:3" s="6" customFormat="1" ht="15.9" customHeight="1" x14ac:dyDescent="0.3">
      <c r="A41" s="50" t="s">
        <v>40</v>
      </c>
      <c r="B41" s="37">
        <f>SUM(B39:B40)</f>
        <v>1778709.57</v>
      </c>
      <c r="C41" s="31"/>
    </row>
    <row r="42" spans="1:3" s="45" customFormat="1" ht="15.9" customHeight="1" x14ac:dyDescent="0.3">
      <c r="A42" s="28"/>
      <c r="B42" s="47"/>
      <c r="C42" s="46"/>
    </row>
    <row r="43" spans="1:3" s="6" customFormat="1" ht="15.9" customHeight="1" x14ac:dyDescent="0.3">
      <c r="A43" s="35" t="s">
        <v>39</v>
      </c>
      <c r="B43" s="34"/>
      <c r="C43" s="33"/>
    </row>
    <row r="44" spans="1:3" s="6" customFormat="1" ht="15.9" customHeight="1" x14ac:dyDescent="0.3">
      <c r="A44" s="38" t="s">
        <v>67</v>
      </c>
      <c r="B44" s="29">
        <v>80193.22</v>
      </c>
      <c r="C44" s="33"/>
    </row>
    <row r="45" spans="1:3" s="6" customFormat="1" ht="15.9" customHeight="1" x14ac:dyDescent="0.3">
      <c r="A45" s="28" t="s">
        <v>38</v>
      </c>
      <c r="B45" s="37">
        <f>B44</f>
        <v>80193.22</v>
      </c>
      <c r="C45" s="33"/>
    </row>
    <row r="46" spans="1:3" s="6" customFormat="1" ht="15.9" customHeight="1" x14ac:dyDescent="0.3">
      <c r="A46" s="49" t="s">
        <v>37</v>
      </c>
      <c r="B46" s="29">
        <v>53000</v>
      </c>
      <c r="C46" s="33"/>
    </row>
    <row r="47" spans="1:3" s="6" customFormat="1" ht="15.9" customHeight="1" x14ac:dyDescent="0.3">
      <c r="A47" s="28" t="s">
        <v>36</v>
      </c>
      <c r="B47" s="37">
        <f>B46</f>
        <v>53000</v>
      </c>
      <c r="C47" s="33"/>
    </row>
    <row r="48" spans="1:3" s="6" customFormat="1" ht="15.9" customHeight="1" x14ac:dyDescent="0.3">
      <c r="A48" s="39" t="s">
        <v>35</v>
      </c>
      <c r="B48" s="48">
        <f>B45+B47</f>
        <v>133193.22</v>
      </c>
      <c r="C48" s="33"/>
    </row>
    <row r="49" spans="1:6" s="45" customFormat="1" ht="15.9" customHeight="1" x14ac:dyDescent="0.3">
      <c r="A49" s="28"/>
      <c r="B49" s="47"/>
      <c r="C49" s="46"/>
      <c r="D49" s="70"/>
    </row>
    <row r="50" spans="1:6" s="6" customFormat="1" ht="15.9" customHeight="1" x14ac:dyDescent="0.3">
      <c r="A50" s="39" t="s">
        <v>34</v>
      </c>
      <c r="B50" s="44"/>
      <c r="C50" s="33"/>
    </row>
    <row r="51" spans="1:6" s="6" customFormat="1" ht="15.9" customHeight="1" x14ac:dyDescent="0.3">
      <c r="A51" s="39" t="s">
        <v>33</v>
      </c>
      <c r="B51" s="39"/>
      <c r="C51" s="43"/>
    </row>
    <row r="52" spans="1:6" s="6" customFormat="1" ht="15.9" customHeight="1" x14ac:dyDescent="0.3">
      <c r="A52" s="30" t="s">
        <v>32</v>
      </c>
      <c r="B52" s="29">
        <f>191540.04+516.32</f>
        <v>192056.36000000002</v>
      </c>
      <c r="C52" s="40"/>
    </row>
    <row r="53" spans="1:6" s="6" customFormat="1" ht="15.9" customHeight="1" x14ac:dyDescent="0.3">
      <c r="A53" s="42" t="s">
        <v>31</v>
      </c>
      <c r="B53" s="29">
        <f>1233346.08+85+1315.81</f>
        <v>1234746.8900000001</v>
      </c>
      <c r="C53" s="40"/>
    </row>
    <row r="54" spans="1:6" s="6" customFormat="1" ht="15.9" customHeight="1" x14ac:dyDescent="0.3">
      <c r="A54" s="42" t="s">
        <v>30</v>
      </c>
      <c r="B54" s="29">
        <f>39002.03</f>
        <v>39002.03</v>
      </c>
      <c r="C54" s="40"/>
    </row>
    <row r="55" spans="1:6" s="6" customFormat="1" ht="15.9" customHeight="1" x14ac:dyDescent="0.3">
      <c r="A55" s="30" t="s">
        <v>29</v>
      </c>
      <c r="B55" s="29">
        <v>0</v>
      </c>
      <c r="C55" s="40"/>
    </row>
    <row r="56" spans="1:6" s="6" customFormat="1" ht="15.9" customHeight="1" x14ac:dyDescent="0.3">
      <c r="A56" s="30" t="s">
        <v>28</v>
      </c>
      <c r="B56" s="29">
        <f>92.25+134674.17+4580.53+696</f>
        <v>140042.95000000001</v>
      </c>
      <c r="C56" s="40"/>
    </row>
    <row r="57" spans="1:6" s="6" customFormat="1" ht="15.9" customHeight="1" x14ac:dyDescent="0.3">
      <c r="A57" s="30" t="s">
        <v>27</v>
      </c>
      <c r="B57" s="29">
        <v>106001.97</v>
      </c>
      <c r="C57" s="40"/>
    </row>
    <row r="58" spans="1:6" s="6" customFormat="1" ht="17.25" customHeight="1" x14ac:dyDescent="0.3">
      <c r="A58" s="30" t="s">
        <v>26</v>
      </c>
      <c r="B58" s="29">
        <v>61968.15</v>
      </c>
      <c r="C58" s="40"/>
    </row>
    <row r="59" spans="1:6" s="6" customFormat="1" ht="16.5" customHeight="1" x14ac:dyDescent="0.3">
      <c r="A59" s="38" t="s">
        <v>25</v>
      </c>
      <c r="B59" s="29">
        <v>0</v>
      </c>
      <c r="C59" s="40"/>
    </row>
    <row r="60" spans="1:6" s="6" customFormat="1" ht="15.9" customHeight="1" x14ac:dyDescent="0.3">
      <c r="A60" s="38" t="s">
        <v>68</v>
      </c>
      <c r="B60" s="29">
        <f>9871.2+106.57</f>
        <v>9977.77</v>
      </c>
      <c r="C60" s="40"/>
    </row>
    <row r="61" spans="1:6" s="6" customFormat="1" ht="15.9" customHeight="1" x14ac:dyDescent="0.3">
      <c r="A61" s="28" t="s">
        <v>24</v>
      </c>
      <c r="B61" s="37">
        <f>SUM(B52:B60)</f>
        <v>1783796.12</v>
      </c>
      <c r="C61" s="40"/>
    </row>
    <row r="62" spans="1:6" s="6" customFormat="1" ht="15.9" customHeight="1" x14ac:dyDescent="0.3">
      <c r="A62" s="28"/>
      <c r="B62" s="41"/>
      <c r="C62" s="40"/>
      <c r="F62" s="32"/>
    </row>
    <row r="63" spans="1:6" s="6" customFormat="1" ht="15.9" customHeight="1" x14ac:dyDescent="0.3">
      <c r="A63" s="39" t="s">
        <v>23</v>
      </c>
      <c r="B63" s="39"/>
      <c r="C63" s="31"/>
      <c r="F63" s="32"/>
    </row>
    <row r="64" spans="1:6" s="6" customFormat="1" ht="15.9" customHeight="1" x14ac:dyDescent="0.3">
      <c r="A64" s="30" t="s">
        <v>22</v>
      </c>
      <c r="B64" s="29">
        <v>0</v>
      </c>
      <c r="C64" s="31"/>
      <c r="F64" s="32"/>
    </row>
    <row r="65" spans="1:6" s="6" customFormat="1" ht="15.9" customHeight="1" x14ac:dyDescent="0.3">
      <c r="A65" s="30" t="s">
        <v>21</v>
      </c>
      <c r="B65" s="29">
        <v>0</v>
      </c>
      <c r="C65" s="31"/>
      <c r="F65" s="32"/>
    </row>
    <row r="66" spans="1:6" s="6" customFormat="1" ht="15.9" customHeight="1" x14ac:dyDescent="0.3">
      <c r="A66" s="38" t="s">
        <v>20</v>
      </c>
      <c r="B66" s="29">
        <v>0</v>
      </c>
      <c r="C66" s="31"/>
      <c r="F66" s="32"/>
    </row>
    <row r="67" spans="1:6" s="6" customFormat="1" ht="15.9" customHeight="1" x14ac:dyDescent="0.3">
      <c r="A67" s="38" t="s">
        <v>19</v>
      </c>
      <c r="B67" s="29">
        <v>0</v>
      </c>
      <c r="C67" s="31"/>
      <c r="F67" s="32"/>
    </row>
    <row r="68" spans="1:6" s="6" customFormat="1" ht="15.9" customHeight="1" x14ac:dyDescent="0.3">
      <c r="A68" s="28" t="s">
        <v>18</v>
      </c>
      <c r="B68" s="37">
        <f>SUM(B64:B67)</f>
        <v>0</v>
      </c>
      <c r="C68" s="33"/>
      <c r="F68" s="32"/>
    </row>
    <row r="69" spans="1:6" s="6" customFormat="1" ht="15.9" customHeight="1" x14ac:dyDescent="0.3">
      <c r="A69" s="28" t="s">
        <v>17</v>
      </c>
      <c r="B69" s="37">
        <f>B61+B68</f>
        <v>1783796.12</v>
      </c>
      <c r="C69" s="33"/>
      <c r="F69" s="32"/>
    </row>
    <row r="70" spans="1:6" s="6" customFormat="1" ht="15.9" customHeight="1" x14ac:dyDescent="0.3">
      <c r="A70" s="28"/>
      <c r="B70" s="36"/>
      <c r="C70" s="33"/>
      <c r="D70" s="14"/>
      <c r="F70" s="32"/>
    </row>
    <row r="71" spans="1:6" s="6" customFormat="1" ht="15.9" customHeight="1" x14ac:dyDescent="0.3">
      <c r="A71" s="35" t="s">
        <v>16</v>
      </c>
      <c r="B71" s="34"/>
      <c r="C71" s="33"/>
      <c r="F71" s="32"/>
    </row>
    <row r="72" spans="1:6" s="6" customFormat="1" ht="15.9" customHeight="1" x14ac:dyDescent="0.3">
      <c r="A72" s="30" t="s">
        <v>15</v>
      </c>
      <c r="B72" s="29">
        <v>0</v>
      </c>
      <c r="C72" s="31"/>
      <c r="D72" s="14"/>
    </row>
    <row r="73" spans="1:6" s="6" customFormat="1" ht="15.9" customHeight="1" x14ac:dyDescent="0.3">
      <c r="A73" s="30" t="s">
        <v>14</v>
      </c>
      <c r="B73" s="29">
        <v>0</v>
      </c>
      <c r="C73" s="2"/>
    </row>
    <row r="74" spans="1:6" s="6" customFormat="1" ht="15.9" customHeight="1" x14ac:dyDescent="0.3">
      <c r="A74" s="71" t="s">
        <v>13</v>
      </c>
      <c r="B74" s="72">
        <f>B72+B73</f>
        <v>0</v>
      </c>
      <c r="C74" s="2"/>
    </row>
    <row r="75" spans="1:6" s="24" customFormat="1" ht="15.9" customHeight="1" x14ac:dyDescent="0.3">
      <c r="A75" s="28"/>
      <c r="B75" s="28"/>
      <c r="C75" s="27"/>
      <c r="F75" s="14"/>
    </row>
    <row r="76" spans="1:6" s="6" customFormat="1" ht="15.9" customHeight="1" x14ac:dyDescent="0.3">
      <c r="A76" s="26" t="s">
        <v>72</v>
      </c>
      <c r="B76" s="25"/>
      <c r="C76" s="23"/>
      <c r="F76" s="24"/>
    </row>
    <row r="77" spans="1:6" s="6" customFormat="1" ht="15.9" customHeight="1" x14ac:dyDescent="0.3">
      <c r="A77" s="22" t="s">
        <v>12</v>
      </c>
      <c r="B77" s="12">
        <v>0</v>
      </c>
      <c r="C77" s="23"/>
    </row>
    <row r="78" spans="1:6" s="6" customFormat="1" ht="15.9" customHeight="1" x14ac:dyDescent="0.3">
      <c r="A78" s="22" t="s">
        <v>11</v>
      </c>
      <c r="B78" s="12">
        <f>10+10+10</f>
        <v>30</v>
      </c>
      <c r="C78" s="23"/>
      <c r="D78" s="14"/>
    </row>
    <row r="79" spans="1:6" s="6" customFormat="1" ht="15.9" customHeight="1" x14ac:dyDescent="0.3">
      <c r="A79" s="22" t="s">
        <v>10</v>
      </c>
      <c r="B79" s="12">
        <f>221973.11+1053813.23+67410.73</f>
        <v>1343197.0699999998</v>
      </c>
      <c r="C79" s="21"/>
    </row>
    <row r="80" spans="1:6" s="6" customFormat="1" ht="15.9" customHeight="1" x14ac:dyDescent="0.3">
      <c r="A80" s="20" t="s">
        <v>9</v>
      </c>
      <c r="B80" s="19">
        <f>(B29+B36)-(B69+B74)</f>
        <v>1343227.0700000003</v>
      </c>
      <c r="C80" s="18" t="str">
        <f>IF((B78+B79+B77)&lt;&gt;B80,"ERRO","")</f>
        <v/>
      </c>
      <c r="D80" s="14"/>
    </row>
    <row r="81" spans="1:6" s="6" customFormat="1" ht="15.9" customHeight="1" x14ac:dyDescent="0.3">
      <c r="A81" s="17" t="s">
        <v>8</v>
      </c>
      <c r="B81" s="16"/>
      <c r="C81" s="11"/>
      <c r="D81" s="2"/>
    </row>
    <row r="82" spans="1:6" s="6" customFormat="1" ht="15.9" customHeight="1" x14ac:dyDescent="0.3">
      <c r="A82" s="10" t="s">
        <v>7</v>
      </c>
      <c r="B82" s="15"/>
      <c r="C82" s="11"/>
      <c r="D82" s="2"/>
    </row>
    <row r="83" spans="1:6" s="6" customFormat="1" ht="15.9" customHeight="1" x14ac:dyDescent="0.3">
      <c r="A83" s="13" t="s">
        <v>6</v>
      </c>
      <c r="B83" s="12">
        <v>0</v>
      </c>
      <c r="C83" s="11"/>
      <c r="D83" s="2"/>
    </row>
    <row r="84" spans="1:6" s="6" customFormat="1" ht="15.9" customHeight="1" x14ac:dyDescent="0.3">
      <c r="A84" s="13" t="s">
        <v>5</v>
      </c>
      <c r="B84" s="12">
        <v>0</v>
      </c>
      <c r="C84" s="11"/>
      <c r="D84" s="2"/>
      <c r="E84" s="14"/>
    </row>
    <row r="85" spans="1:6" s="6" customFormat="1" ht="15.9" customHeight="1" x14ac:dyDescent="0.3">
      <c r="A85" s="13" t="s">
        <v>4</v>
      </c>
      <c r="B85" s="12">
        <v>0</v>
      </c>
      <c r="C85" s="11"/>
      <c r="D85" s="2"/>
      <c r="E85" s="14"/>
    </row>
    <row r="86" spans="1:6" s="6" customFormat="1" ht="15.9" customHeight="1" x14ac:dyDescent="0.3">
      <c r="A86" s="13" t="s">
        <v>70</v>
      </c>
      <c r="B86" s="12">
        <v>20912.150000000001</v>
      </c>
      <c r="C86" s="11"/>
      <c r="D86" s="2"/>
    </row>
    <row r="87" spans="1:6" s="6" customFormat="1" ht="15.9" customHeight="1" x14ac:dyDescent="0.3">
      <c r="A87" s="10" t="s">
        <v>3</v>
      </c>
      <c r="B87" s="9">
        <f>SUM(B83:B86)</f>
        <v>20912.150000000001</v>
      </c>
      <c r="C87" s="1"/>
      <c r="D87" s="2"/>
    </row>
    <row r="88" spans="1:6" s="6" customFormat="1" ht="35.25" customHeight="1" x14ac:dyDescent="0.3">
      <c r="A88" s="79" t="s">
        <v>2</v>
      </c>
      <c r="B88" s="80"/>
      <c r="C88" s="1"/>
      <c r="D88" s="2"/>
    </row>
    <row r="89" spans="1:6" s="1" customFormat="1" ht="15.75" customHeight="1" x14ac:dyDescent="0.3">
      <c r="A89" s="8"/>
      <c r="C89" s="7"/>
      <c r="D89" s="2"/>
      <c r="F89" s="6"/>
    </row>
    <row r="90" spans="1:6" s="1" customFormat="1" ht="15.75" customHeight="1" x14ac:dyDescent="0.3">
      <c r="A90" s="8"/>
      <c r="B90" s="4" t="s">
        <v>74</v>
      </c>
      <c r="C90" s="7"/>
      <c r="D90" s="2"/>
      <c r="F90" s="6"/>
    </row>
    <row r="91" spans="1:6" s="1" customFormat="1" ht="15.75" customHeight="1" x14ac:dyDescent="0.3">
      <c r="A91" s="8"/>
      <c r="C91" s="7"/>
      <c r="D91" s="2"/>
      <c r="F91" s="6"/>
    </row>
    <row r="92" spans="1:6" s="1" customFormat="1" x14ac:dyDescent="0.3">
      <c r="A92" s="73"/>
      <c r="B92" s="73"/>
      <c r="D92" s="2"/>
    </row>
    <row r="93" spans="1:6" s="6" customFormat="1" x14ac:dyDescent="0.3">
      <c r="A93" s="1"/>
      <c r="B93" s="1"/>
      <c r="C93" s="1"/>
      <c r="D93" s="2"/>
      <c r="F93" s="1"/>
    </row>
    <row r="94" spans="1:6" x14ac:dyDescent="0.3">
      <c r="A94" s="5" t="s">
        <v>1</v>
      </c>
      <c r="F94" s="6"/>
    </row>
    <row r="98" spans="1:4" x14ac:dyDescent="0.3">
      <c r="A98" s="5" t="s">
        <v>0</v>
      </c>
    </row>
    <row r="102" spans="1:4" s="1" customFormat="1" ht="18" customHeight="1" x14ac:dyDescent="0.3">
      <c r="B102" s="3"/>
      <c r="D102" s="2"/>
    </row>
  </sheetData>
  <mergeCells count="7">
    <mergeCell ref="A92:B92"/>
    <mergeCell ref="A1:B1"/>
    <mergeCell ref="A2:B7"/>
    <mergeCell ref="A8:B9"/>
    <mergeCell ref="A22:B22"/>
    <mergeCell ref="B23:B24"/>
    <mergeCell ref="A88:B88"/>
  </mergeCells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5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77PVPJo0+YLfMi1gBAg+25RGU3HRpWKwxgqHXOQI4rs=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P/FmPNn0cGdcgyodztbeBFusP6dzJn7C+tzJ0xgbzsE=</DigestValue>
    </Reference>
  </SignedInfo>
  <SignatureValue>sSK1+X1j6dHpPPrS0c84xt6aJ1N0O1lfIKXXCrkL5Uayt9DndcQDUrQSjml7VmFFTpx7PprT4WU5
3OdHLfZaFonnKxFxfOlSpCidDeIAczBIGeh1v1taX+xe/ewp0coWjuHmb67S1nI63lTW9C73ambG
iXgGxQRJHZ8x40JmDPu/g16+t++QcZoGJ3CBLMAn+Cu4Xl2jilAblTnxSeNBjXeXN79VCtGUH8ZM
CgJ6SxhtE9dIRD3d5aF8MkOpK6tnvgRcyvkSvO3C5eGFe5xIQUcq9Pj19z91fnbbJefTqWsrSkGa
yspe+CbOx8W7G44fHjTq12V3FpqoZIsIdWnBxA==</SignatureValue>
  <KeyInfo>
    <X509Data>
      <X509Certificate>MIIHdjCCBV6gAwIBAgIUH5G+avwFWcpRiCMYazsb1ecWeo0wDQYJKoZIhvcNAQELBQAwejELMAkGA1UEBhMCQlIxEzARBgNVBAoTCklDUC1CcmFzaWwxNjA0BgNVBAsTLVNlY3JldGFyaWEgZGEgUmVjZWl0YSBGZWRlcmFsIGRvIEJyYXNpbCAtIFJGQjEeMBwGA1UEAxMVQUMgRElHSVRBTFNJR04gUkZCIEcyMB4XDTIxMTIxNjE0MDgyNVoXDTIyMTIxNjE0MDgyNVowge4xCzAJBgNVBAYTAkJSMRMwEQYDVQQKEwpJQ1AtQnJhc2lsMTYwNAYDVQQLEy1TZWNyZXRhcmlhIGRhIFJlY2VpdGEgRmVkZXJhbCBkbyBCcmFzaWwgLSBSRkIxFTATBgNVBAsTDFJGQiBlLUNQRiBBMTEUMBIGA1UECxMLKEVNIEJSQU5DTykxFzAVBgNVBAsTDjM0MjEwODgzMDAwMTg2MRMwEQYDVQQLEwpwcmVzZW5jaWFsMTcwNQYDVQQDEy5MVURNWUxMQSBCQVNUT1MgRSBCQVJCT1NBIE1BUVVFQVJBOjg4MTYzNjk1MTUzMIIBIjANBgkqhkiG9w0BAQEFAAOCAQ8AMIIBCgKCAQEA3PS754xZPxai4E+Mdp/Cnmte3V3nUNhPLu8KnnsNjb7mUK9BnkBohGNUF60wjaQeX0rsgGLAKmSlr0K/NzYCh+1H47VBzZ0GV9rZmV4gj5/6C7gce/JyY3qdm/IvbOWpGVGwgM+aDzp+4Zr3NE9ywpHZ8sA1CcAtXJtfmG0W9EDf++xp3raKykvkcxVGQcsfbWiR1tOfDezQ6r64G3+KTmuXiKuBRI7jA1KxZN8FmBwdhCThIj9nDHpKYSosWe8Y5vielm4tu/JhU/8DIRf/uWdqmXRyz0SuklhL3DUFlfNlkhsv9kta0d2/FuqOZ0tl1iLJfrfOnem2je/IJE/fz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F+sYsi2mQS7jgz3c/2qmDOPpHxpjsgN82lrQrklLm/bJd7hfFqxnMhBObwSY9bo3LCI5ZIYYS9XattqWIucwo+KeC3PFfHh6/Seo0XKRgpjC1DnUtIsgPIGgZzTc7WB6Or06GYcMDPVSteRSaElRpHqsuLZszKiuBYFkyL6ta2cfIwQ4xmtRLrHXGbMzgWrqsfrQO+Gc/Q6Xsw1qRVJbLXcKIBEGGy0bnQk03zn78dOKLn70VHKSC8LFUJYswKIGG1SjD6HPKzl8tU3WRwVseRc/N2s//nBbGT0jtQC2hxveDHklDOZiP+ns4wOsNpeN2ISh0QfbzDKejWF8V9BvRQQLcKMi253mlQ5BAsYgk9xIPHBFPgrJAeaz6KMxMO56nnRWfbR0SpG3kHlBf6zfUKok5/Fu78q13vjIVeqZZlbrcx/CEvhzdtJs5hG9k/mAPZULl2aFmUtPZ+bvlUbgkWpZB5AFORhJ5znA6JB5FSR0aW1DlCS6K8j25Rc2Jm2NK0Azg9NahKQeNeE60VQadpiVuhGcSNsWAXdXwfrqQvAZ/cm/J1iEUPlcr+T2a9HA9S9zEKa0opaP2k6vYpwL6qfxBxIMOlCYAzneGSse+PnUMTXMF1kZf7YVrvVmRqruohBe6/YKHmN4msFJgv6p8tEVtwHjDwmlsaiR5nIMJdn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I2kflvb4nta1oRYbKUnAHO1qldVZMQQFFe3wZ9/E7sE=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jsx5ARCH9VmqDDpz5UFcIVT0WVIY9T0kgz/Ya+7YigI=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TaA6KX/SRWPpmiasS8KGCRFI/mFTpQlGqiM07LbibG8=</DigestValue>
      </Reference>
      <Reference URI="/xl/sharedStrings.xml?ContentType=application/vnd.openxmlformats-officedocument.spreadsheetml.sharedStrings+xml">
        <DigestMethod Algorithm="http://www.w3.org/2001/04/xmlenc#sha256"/>
        <DigestValue>g1aOQnLYGvf0gcZKQ9my2IJFLi1jCXlMtsZQGbmuRhc=</DigestValue>
      </Reference>
      <Reference URI="/xl/styles.xml?ContentType=application/vnd.openxmlformats-officedocument.spreadsheetml.styles+xml">
        <DigestMethod Algorithm="http://www.w3.org/2001/04/xmlenc#sha256"/>
        <DigestValue>3YQztnkTyXABYHzLI59N3SQ4Wnl52Cuyomnzob9XSZ8=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puSBqbSw4Wik3DCk2dxG1r6+rFU5cmDTG+eA+sgy034=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u1qDrh3pf8h8uxxa5a/pZsiWjFaVE9VavgHBloXRNhE=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2022-11-01T12:29:37Z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2022-11-01T12:29:37Z</xd:SigningTime>
          <xd:SigningCertificate>
            <xd:Cert>
              <xd:CertDigest>
                <DigestMethod Algorithm="http://www.w3.org/2001/04/xmlenc#sha256"/>
                <DigestValue>kDv3SF4AjfaYBpBlJ3QrMLu/fvDDpvXEimv2Z85qKZ0=</DigestValue>
              </xd:CertDigest>
              <xd:IssuerSerial>
                <X509IssuerName>CN=AC DIGITALSIGN RFB G2, OU=Secretaria da Receita Federal do Brasil - RFB, O=ICP-Brasil, C=BR</X509IssuerName>
                <X509SerialNumber>180228909688577131258958017450123333708880968333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092022</vt:lpstr>
      <vt:lpstr>'092022'!Area_de_impressao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 Dias Gonçalves</dc:creator>
  <cp:lastModifiedBy>Adriano Adriano Salles Amadeu</cp:lastModifiedBy>
  <cp:lastPrinted>2022-11-01T12:29:26Z</cp:lastPrinted>
  <dcterms:created xsi:type="dcterms:W3CDTF">2022-05-23T12:30:19Z</dcterms:created>
  <dcterms:modified xsi:type="dcterms:W3CDTF">2022-11-01T12:29:33Z</dcterms:modified>
</cp:coreProperties>
</file>