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Diretoria OS\"/>
    </mc:Choice>
  </mc:AlternateContent>
  <bookViews>
    <workbookView xWindow="0" yWindow="0" windowWidth="20490" windowHeight="7335"/>
  </bookViews>
  <sheets>
    <sheet name="IGH" sheetId="1" r:id="rId1"/>
  </sheets>
  <definedNames>
    <definedName name="_xlnm._FilterDatabase" localSheetId="0" hidden="1">IGH!$A$10:$P$41</definedName>
    <definedName name="_xlnm.Print_Area" localSheetId="0">IGH!$A$1:$P$54</definedName>
    <definedName name="_xlnm.Print_Titles" localSheetId="0">IGH!$1:$9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O32" i="1"/>
  <c r="N32" i="1"/>
  <c r="O31" i="1"/>
  <c r="N31" i="1"/>
  <c r="O30" i="1"/>
  <c r="N30" i="1"/>
  <c r="O29" i="1"/>
  <c r="N29" i="1"/>
  <c r="O28" i="1"/>
  <c r="N28" i="1"/>
  <c r="O27" i="1"/>
  <c r="P27" i="1" s="1"/>
  <c r="N27" i="1"/>
  <c r="O26" i="1"/>
  <c r="N26" i="1"/>
  <c r="O24" i="1"/>
  <c r="N24" i="1"/>
  <c r="O25" i="1"/>
  <c r="N25" i="1"/>
  <c r="P22" i="1" l="1"/>
  <c r="P29" i="1" l="1"/>
  <c r="P24" i="1"/>
  <c r="P31" i="1" l="1"/>
  <c r="P25" i="1"/>
  <c r="P30" i="1"/>
  <c r="P33" i="1"/>
  <c r="P32" i="1"/>
  <c r="P28" i="1"/>
  <c r="P26" i="1"/>
  <c r="L47" i="1" l="1"/>
</calcChain>
</file>

<file path=xl/sharedStrings.xml><?xml version="1.0" encoding="utf-8"?>
<sst xmlns="http://schemas.openxmlformats.org/spreadsheetml/2006/main" count="241" uniqueCount="126">
  <si>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</si>
  <si>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</si>
  <si>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</si>
  <si>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</si>
  <si>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</si>
  <si>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</si>
  <si>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</si>
  <si>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</si>
  <si>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</si>
  <si>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</si>
  <si>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</si>
  <si>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</si>
  <si>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</si>
  <si>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</si>
  <si>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</si>
  <si>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</si>
  <si>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</si>
  <si>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</si>
  <si>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</si>
  <si>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</si>
  <si>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</si>
  <si>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</si>
  <si>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</si>
  <si>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</si>
  <si>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</si>
  <si>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</si>
  <si>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</si>
  <si>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</si>
  <si>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</si>
  <si>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</si>
  <si>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</si>
  <si>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</si>
  <si>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</si>
  <si>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</si>
  <si>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</si>
  <si>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</si>
  <si>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</si>
  <si>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(4) / (5)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</si>
  <si>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</si>
  <si>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</si>
  <si>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</si>
  <si>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</si>
  <si>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</si>
  <si>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</si>
  <si>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</si>
  <si>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</si>
  <si>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</si>
  <si>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</si>
  <si>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</si>
  <si>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</si>
  <si>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</si>
  <si>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</si>
  <si>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</si>
  <si>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</si>
  <si>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</si>
  <si>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</si>
  <si>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</si>
  <si>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</si>
  <si>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</si>
  <si>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</si>
  <si>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</si>
  <si>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</si>
  <si>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</si>
  <si>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</si>
  <si>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</si>
  <si>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</si>
  <si>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</si>
  <si>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</si>
  <si>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</si>
  <si>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</si>
  <si>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</si>
  <si>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</si>
  <si>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</si>
  <si>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</si>
  <si>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</si>
  <si>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</si>
  <si>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</si>
  <si>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</si>
  <si>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</si>
  <si>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</si>
  <si>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</si>
  <si>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</si>
  <si>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</si>
  <si>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</si>
  <si>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</si>
  <si>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</si>
  <si>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</si>
  <si>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</si>
  <si>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</si>
  <si>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</si>
  <si>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</si>
  <si>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</si>
  <si>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</si>
  <si>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</si>
  <si>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</si>
  <si>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</si>
  <si>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</si>
  <si>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</si>
  <si>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</si>
  <si>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</si>
  <si>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</si>
  <si>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</si>
  <si>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</si>
  <si>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>SUPERVISOR (A) DE CUSTOS</t>
  </si>
  <si>
    <t>(5)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</si>
  <si>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</si>
  <si>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</si>
  <si>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</si>
  <si>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</si>
  <si>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</si>
  <si>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</si>
  <si>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</si>
  <si>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</si>
  <si>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</si>
  <si>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</si>
  <si>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</si>
  <si>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</si>
  <si>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</si>
  <si>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</si>
  <si>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</si>
  <si>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</si>
  <si>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</si>
  <si>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</si>
  <si>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</si>
  <si>
    <t>ricardo.mathias@igh.org.br</t>
  </si>
  <si>
    <t>ANITA MARCIA DE AGUIAR ALMEIDA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</si>
</sst>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4" fontId="7" fillId="3" borderId="3" xfId="2" applyNumberFormat="1" applyFont="1" applyFill="1" applyBorder="1" applyAlignment="1">
      <alignment vertical="center"/>
    </xf>
    <xf numFmtId="4" fontId="1" fillId="3" borderId="3" xfId="2" applyNumberFormat="1" applyFont="1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14</xdr:col>
      <xdr:colOff>86698</xdr:colOff>
      <xdr:row>0</xdr:row>
      <xdr:rowOff>66334</xdr:rowOff>
    </xdr:from>
    <xdr:to>
      <xdr:col>15</xdr:col>
      <xdr:colOff>1119574</xdr:colOff>
      <xdr:row>3</xdr:row>
      <xdr:rowOff>89499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camila.azevedo@igh.org.br" TargetMode="External"/><Relationship Id="rId3" Type="http://schemas.openxmlformats.org/officeDocument/2006/relationships/hyperlink" Target="mailto:ricardo.mathias@igh.org.br" TargetMode="External"/><Relationship Id="rId21" Type="http://schemas.openxmlformats.org/officeDocument/2006/relationships/hyperlink" Target="mailto:danielly.cruz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Iasmin.freitas@igh.org.b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marcela.menezes@igh.org.br" TargetMode="External"/><Relationship Id="rId20" Type="http://schemas.openxmlformats.org/officeDocument/2006/relationships/hyperlink" Target="mailto:fabio.teix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kaira.azevedo@igh.org.br" TargetMode="External"/><Relationship Id="rId23" Type="http://schemas.openxmlformats.org/officeDocument/2006/relationships/hyperlink" Target="mailto:alex.leao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susana.cardim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cyntia.mend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4"/>
  <sheetViews>
    <sheetView showGridLines="0" tabSelected="1" view="pageBreakPreview" zoomScale="80" zoomScaleNormal="80" zoomScaleSheetLayoutView="80" workbookViewId="0">
      <selection activeCell="M40" sqref="M40"/>
    </sheetView>
  </sheetViews>
  <sheetFormatPr defaultColWidth="11.5703125" defaultRowHeight="21.75" customHeight="1"/>
  <cols>
    <col min="1" max="5" width="11.5703125" style="1"/>
    <col min="6" max="6" width="14.140625" style="2" hidden="1" customWidth="1"/>
    <col min="7" max="7" width="28.140625" style="2" hidden="1" customWidth="1"/>
    <col min="8" max="8" width="16" style="2" hidden="1" customWidth="1"/>
    <col min="9" max="9" width="52" style="3" bestFit="1" customWidth="1"/>
    <col min="10" max="10" width="17.28515625" style="1" hidden="1" customWidth="1"/>
    <col min="11" max="11" width="39.5703125" style="1" hidden="1" customWidth="1"/>
    <col min="12" max="12" width="23.140625" style="1" bestFit="1" customWidth="1"/>
    <col min="13" max="13" width="15.5703125" style="1" bestFit="1" customWidth="1"/>
    <col min="14" max="14" width="16.5703125" style="1" bestFit="1" customWidth="1"/>
    <col min="15" max="15" width="22" style="1" bestFit="1" customWidth="1"/>
    <col min="16" max="16" width="18.5703125" style="1" bestFit="1" customWidth="1"/>
    <col min="17" max="18" width="11.5703125" style="4"/>
    <col min="19" max="16384" width="11.5703125" style="1"/>
  </cols>
  <sheetData>
    <row r="3" spans="1:19" ht="21.75" customHeight="1">
      <c r="A3" s="38" t="s">
        <v>74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6" spans="1:19" ht="21.75" customHeight="1">
      <c r="A6" s="1" t="s">
        <v>0</v>
      </c>
    </row>
    <row r="8" spans="1:19" s="4" customFormat="1" ht="21.75" customHeight="1">
      <c r="A8" s="5" t="s">
        <v>1</v>
      </c>
      <c r="B8" s="6">
        <v>45566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35.25" customHeight="1">
      <c r="A10" s="36" t="s">
        <v>2</v>
      </c>
      <c r="B10" s="36"/>
      <c r="C10" s="36"/>
      <c r="D10" s="36"/>
      <c r="E10" s="37"/>
      <c r="F10" s="7" t="s">
        <v>3</v>
      </c>
      <c r="G10" s="7" t="s">
        <v>118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1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1.75" customHeight="1">
      <c r="A12" s="13" t="s">
        <v>20</v>
      </c>
      <c r="B12" s="14"/>
      <c r="C12" s="14"/>
      <c r="D12" s="14"/>
      <c r="E12" s="14"/>
      <c r="F12" s="15" t="s">
        <v>87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1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1.75" customHeight="1">
      <c r="A14" s="13" t="s">
        <v>88</v>
      </c>
      <c r="B14" s="14"/>
      <c r="C14" s="14"/>
      <c r="D14" s="14"/>
      <c r="E14" s="14"/>
      <c r="F14" s="15" t="s">
        <v>87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1.75" customHeight="1">
      <c r="A15" s="13" t="s">
        <v>85</v>
      </c>
      <c r="B15" s="14"/>
      <c r="C15" s="14"/>
      <c r="D15" s="14"/>
      <c r="E15" s="14"/>
      <c r="F15" s="15" t="s">
        <v>87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1.75" customHeight="1">
      <c r="A16" s="13" t="s">
        <v>25</v>
      </c>
      <c r="B16" s="14"/>
      <c r="C16" s="14"/>
      <c r="D16" s="14"/>
      <c r="E16" s="14"/>
      <c r="F16" s="15" t="s">
        <v>87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1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1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1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1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1.75" customHeight="1">
      <c r="A21" s="13" t="s">
        <v>123</v>
      </c>
      <c r="B21" s="14"/>
      <c r="C21" s="14"/>
      <c r="D21" s="14"/>
      <c r="E21" s="14"/>
      <c r="F21" s="15" t="s">
        <v>122</v>
      </c>
      <c r="G21" s="16" t="s">
        <v>15</v>
      </c>
      <c r="H21" s="16" t="s">
        <v>34</v>
      </c>
      <c r="I21" s="17" t="s">
        <v>38</v>
      </c>
      <c r="J21" s="18" t="s">
        <v>18</v>
      </c>
      <c r="K21" s="20" t="s">
        <v>124</v>
      </c>
      <c r="L21" s="18">
        <v>0</v>
      </c>
      <c r="M21" s="18">
        <v>0</v>
      </c>
      <c r="N21" s="18">
        <v>0</v>
      </c>
      <c r="O21" s="18">
        <v>0</v>
      </c>
      <c r="P21" s="18">
        <v>24000</v>
      </c>
    </row>
    <row r="22" spans="1:16" s="4" customFormat="1" ht="21.75" customHeight="1">
      <c r="A22" s="13" t="s">
        <v>39</v>
      </c>
      <c r="B22" s="14"/>
      <c r="C22" s="14"/>
      <c r="D22" s="14"/>
      <c r="E22" s="14"/>
      <c r="F22" s="15" t="s">
        <v>37</v>
      </c>
      <c r="G22" s="16" t="s">
        <v>15</v>
      </c>
      <c r="H22" s="16" t="s">
        <v>34</v>
      </c>
      <c r="I22" s="17" t="s">
        <v>40</v>
      </c>
      <c r="J22" s="18" t="s">
        <v>18</v>
      </c>
      <c r="K22" s="19" t="s">
        <v>41</v>
      </c>
      <c r="L22" s="18">
        <v>0</v>
      </c>
      <c r="M22" s="18">
        <v>0</v>
      </c>
      <c r="N22" s="18">
        <v>0</v>
      </c>
      <c r="O22" s="18">
        <v>0</v>
      </c>
      <c r="P22" s="18">
        <f>25000+10000</f>
        <v>35000</v>
      </c>
    </row>
    <row r="23" spans="1:16" s="4" customFormat="1" ht="21.75" customHeight="1">
      <c r="A23" s="13" t="s">
        <v>42</v>
      </c>
      <c r="B23" s="14"/>
      <c r="C23" s="14"/>
      <c r="D23" s="14"/>
      <c r="E23" s="14"/>
      <c r="F23" s="15" t="s">
        <v>104</v>
      </c>
      <c r="G23" s="16" t="s">
        <v>15</v>
      </c>
      <c r="H23" s="16" t="s">
        <v>34</v>
      </c>
      <c r="I23" s="17" t="s">
        <v>45</v>
      </c>
      <c r="J23" s="21" t="s">
        <v>18</v>
      </c>
      <c r="K23" s="22" t="s">
        <v>46</v>
      </c>
      <c r="L23" s="21">
        <v>0</v>
      </c>
      <c r="M23" s="21">
        <v>0</v>
      </c>
      <c r="N23" s="21">
        <v>0</v>
      </c>
      <c r="O23" s="21">
        <v>0</v>
      </c>
      <c r="P23" s="21">
        <v>24000</v>
      </c>
    </row>
    <row r="24" spans="1:16" s="23" customFormat="1" ht="21.75" customHeight="1">
      <c r="A24" s="25" t="s">
        <v>47</v>
      </c>
      <c r="B24" s="26"/>
      <c r="C24" s="26"/>
      <c r="D24" s="26"/>
      <c r="E24" s="26"/>
      <c r="F24" s="27" t="s">
        <v>43</v>
      </c>
      <c r="G24" s="28" t="s">
        <v>15</v>
      </c>
      <c r="H24" s="28" t="s">
        <v>44</v>
      </c>
      <c r="I24" s="29" t="s">
        <v>48</v>
      </c>
      <c r="J24" s="30" t="s">
        <v>18</v>
      </c>
      <c r="K24" s="31" t="s">
        <v>49</v>
      </c>
      <c r="L24" s="41">
        <v>0</v>
      </c>
      <c r="M24" s="41">
        <v>0</v>
      </c>
      <c r="N24" s="41">
        <f>12228.52</f>
        <v>12228.52</v>
      </c>
      <c r="O24" s="41">
        <f>908.85+2164.77+1</f>
        <v>3074.62</v>
      </c>
      <c r="P24" s="41">
        <f>N24-O24</f>
        <v>9153.9000000000015</v>
      </c>
    </row>
    <row r="25" spans="1:16" s="23" customFormat="1" ht="21.75" customHeight="1">
      <c r="A25" s="25" t="s">
        <v>125</v>
      </c>
      <c r="B25" s="26"/>
      <c r="C25" s="26"/>
      <c r="D25" s="26"/>
      <c r="E25" s="26"/>
      <c r="F25" s="27" t="s">
        <v>43</v>
      </c>
      <c r="G25" s="28" t="s">
        <v>15</v>
      </c>
      <c r="H25" s="28" t="s">
        <v>44</v>
      </c>
      <c r="I25" s="29" t="s">
        <v>51</v>
      </c>
      <c r="J25" s="30" t="s">
        <v>18</v>
      </c>
      <c r="K25" s="31" t="s">
        <v>52</v>
      </c>
      <c r="L25" s="41">
        <v>0</v>
      </c>
      <c r="M25" s="41">
        <v>0</v>
      </c>
      <c r="N25" s="41">
        <f>5706.64</f>
        <v>5706.64</v>
      </c>
      <c r="O25" s="41">
        <f>617.74+503.44</f>
        <v>1121.18</v>
      </c>
      <c r="P25" s="41">
        <f>L25+N25-O25</f>
        <v>4585.46</v>
      </c>
    </row>
    <row r="26" spans="1:16" s="23" customFormat="1" ht="21.75" customHeight="1">
      <c r="A26" s="25" t="s">
        <v>96</v>
      </c>
      <c r="B26" s="26"/>
      <c r="C26" s="26"/>
      <c r="D26" s="26"/>
      <c r="E26" s="26"/>
      <c r="F26" s="27" t="s">
        <v>43</v>
      </c>
      <c r="G26" s="28" t="s">
        <v>15</v>
      </c>
      <c r="H26" s="28" t="s">
        <v>44</v>
      </c>
      <c r="I26" s="29" t="s">
        <v>97</v>
      </c>
      <c r="J26" s="30" t="s">
        <v>18</v>
      </c>
      <c r="K26" s="32" t="s">
        <v>99</v>
      </c>
      <c r="L26" s="41">
        <v>0</v>
      </c>
      <c r="M26" s="41">
        <v>0</v>
      </c>
      <c r="N26" s="41">
        <f>7548.59</f>
        <v>7548.59</v>
      </c>
      <c r="O26" s="41">
        <f>875.61+939.06+1</f>
        <v>1815.67</v>
      </c>
      <c r="P26" s="41">
        <f>N26-O26</f>
        <v>5732.92</v>
      </c>
    </row>
    <row r="27" spans="1:16" s="23" customFormat="1" ht="21.75" customHeight="1">
      <c r="A27" s="25" t="s">
        <v>95</v>
      </c>
      <c r="B27" s="26"/>
      <c r="C27" s="26"/>
      <c r="D27" s="26"/>
      <c r="E27" s="26"/>
      <c r="F27" s="27" t="s">
        <v>43</v>
      </c>
      <c r="G27" s="28" t="s">
        <v>15</v>
      </c>
      <c r="H27" s="28" t="s">
        <v>44</v>
      </c>
      <c r="I27" s="29" t="s">
        <v>56</v>
      </c>
      <c r="J27" s="30" t="s">
        <v>18</v>
      </c>
      <c r="K27" s="32" t="s">
        <v>98</v>
      </c>
      <c r="L27" s="41">
        <v>0</v>
      </c>
      <c r="M27" s="41">
        <v>0</v>
      </c>
      <c r="N27" s="41">
        <f>12228.52+63.87</f>
        <v>12292.390000000001</v>
      </c>
      <c r="O27" s="41">
        <f>908.85+2164.77+1</f>
        <v>3074.62</v>
      </c>
      <c r="P27" s="41">
        <f>L27+N27-O27</f>
        <v>9217.77</v>
      </c>
    </row>
    <row r="28" spans="1:16" s="23" customFormat="1" ht="21.75" customHeight="1">
      <c r="A28" s="25" t="s">
        <v>94</v>
      </c>
      <c r="B28" s="26"/>
      <c r="C28" s="26"/>
      <c r="D28" s="26"/>
      <c r="E28" s="26"/>
      <c r="F28" s="27" t="s">
        <v>43</v>
      </c>
      <c r="G28" s="28" t="s">
        <v>15</v>
      </c>
      <c r="H28" s="28" t="s">
        <v>44</v>
      </c>
      <c r="I28" s="29" t="s">
        <v>50</v>
      </c>
      <c r="J28" s="30" t="s">
        <v>18</v>
      </c>
      <c r="K28" s="32" t="s">
        <v>100</v>
      </c>
      <c r="L28" s="41">
        <v>0</v>
      </c>
      <c r="M28" s="41">
        <v>0</v>
      </c>
      <c r="N28" s="41">
        <f>11373.35</f>
        <v>11373.35</v>
      </c>
      <c r="O28" s="41">
        <f>908.85+1981.73+1</f>
        <v>2891.58</v>
      </c>
      <c r="P28" s="41">
        <f>N28-O28</f>
        <v>8481.77</v>
      </c>
    </row>
    <row r="29" spans="1:16" s="23" customFormat="1" ht="21.75" customHeight="1">
      <c r="A29" s="25" t="s">
        <v>53</v>
      </c>
      <c r="B29" s="26"/>
      <c r="C29" s="26"/>
      <c r="D29" s="26"/>
      <c r="E29" s="26"/>
      <c r="F29" s="27" t="s">
        <v>43</v>
      </c>
      <c r="G29" s="28" t="s">
        <v>15</v>
      </c>
      <c r="H29" s="28" t="s">
        <v>44</v>
      </c>
      <c r="I29" s="29" t="s">
        <v>54</v>
      </c>
      <c r="J29" s="30" t="s">
        <v>18</v>
      </c>
      <c r="K29" s="31" t="s">
        <v>55</v>
      </c>
      <c r="L29" s="41">
        <v>0</v>
      </c>
      <c r="M29" s="41">
        <v>0</v>
      </c>
      <c r="N29" s="41">
        <f>11005.67+740.95</f>
        <v>11746.62</v>
      </c>
      <c r="O29" s="41">
        <f>908.85+2084.38+1</f>
        <v>2994.23</v>
      </c>
      <c r="P29" s="41">
        <f>L29+N29-O29</f>
        <v>8752.3900000000012</v>
      </c>
    </row>
    <row r="30" spans="1:16" s="23" customFormat="1" ht="21.75" customHeight="1">
      <c r="A30" s="25" t="s">
        <v>57</v>
      </c>
      <c r="B30" s="26"/>
      <c r="C30" s="26"/>
      <c r="D30" s="26"/>
      <c r="E30" s="26"/>
      <c r="F30" s="27" t="s">
        <v>43</v>
      </c>
      <c r="G30" s="28" t="s">
        <v>15</v>
      </c>
      <c r="H30" s="28" t="s">
        <v>44</v>
      </c>
      <c r="I30" s="29" t="s">
        <v>58</v>
      </c>
      <c r="J30" s="30" t="s">
        <v>18</v>
      </c>
      <c r="K30" s="31" t="s">
        <v>59</v>
      </c>
      <c r="L30" s="41">
        <v>0</v>
      </c>
      <c r="M30" s="41">
        <v>0</v>
      </c>
      <c r="N30" s="41">
        <f>12228.52</f>
        <v>12228.52</v>
      </c>
      <c r="O30" s="41">
        <f>908.85+2216.9+1</f>
        <v>3126.75</v>
      </c>
      <c r="P30" s="41">
        <f>N30-O30</f>
        <v>9101.77</v>
      </c>
    </row>
    <row r="31" spans="1:16" s="23" customFormat="1" ht="21.75" customHeight="1">
      <c r="A31" s="25" t="s">
        <v>60</v>
      </c>
      <c r="B31" s="26"/>
      <c r="C31" s="26"/>
      <c r="D31" s="26"/>
      <c r="E31" s="26"/>
      <c r="F31" s="27" t="s">
        <v>43</v>
      </c>
      <c r="G31" s="28" t="s">
        <v>15</v>
      </c>
      <c r="H31" s="28" t="s">
        <v>44</v>
      </c>
      <c r="I31" s="29" t="s">
        <v>61</v>
      </c>
      <c r="J31" s="30" t="s">
        <v>18</v>
      </c>
      <c r="K31" s="31" t="s">
        <v>62</v>
      </c>
      <c r="L31" s="41">
        <v>0</v>
      </c>
      <c r="M31" s="41">
        <v>0</v>
      </c>
      <c r="N31" s="41">
        <f>12228.52</f>
        <v>12228.52</v>
      </c>
      <c r="O31" s="41">
        <f>908.85+2216.9</f>
        <v>3125.75</v>
      </c>
      <c r="P31" s="41">
        <f>L31+N31-O31</f>
        <v>9102.77</v>
      </c>
    </row>
    <row r="32" spans="1:16" s="23" customFormat="1" ht="21.75" customHeight="1">
      <c r="A32" s="25" t="s">
        <v>63</v>
      </c>
      <c r="B32" s="26"/>
      <c r="C32" s="26"/>
      <c r="D32" s="26"/>
      <c r="E32" s="26"/>
      <c r="F32" s="27" t="s">
        <v>43</v>
      </c>
      <c r="G32" s="28" t="s">
        <v>15</v>
      </c>
      <c r="H32" s="28" t="s">
        <v>44</v>
      </c>
      <c r="I32" s="29" t="s">
        <v>64</v>
      </c>
      <c r="J32" s="30" t="s">
        <v>18</v>
      </c>
      <c r="K32" s="31" t="s">
        <v>65</v>
      </c>
      <c r="L32" s="41">
        <v>0</v>
      </c>
      <c r="M32" s="41">
        <v>0</v>
      </c>
      <c r="N32" s="41">
        <f>7548.59+1790.62</f>
        <v>9339.2099999999991</v>
      </c>
      <c r="O32" s="41">
        <f>908.85+1422.34+1</f>
        <v>2332.19</v>
      </c>
      <c r="P32" s="41">
        <f>N32-O32</f>
        <v>7007.0199999999986</v>
      </c>
    </row>
    <row r="33" spans="1:16" s="24" customFormat="1" ht="21.75" customHeight="1">
      <c r="A33" s="33" t="s">
        <v>107</v>
      </c>
      <c r="B33" s="34"/>
      <c r="C33" s="34"/>
      <c r="D33" s="34"/>
      <c r="E33" s="34"/>
      <c r="F33" s="27" t="s">
        <v>43</v>
      </c>
      <c r="G33" s="28" t="s">
        <v>15</v>
      </c>
      <c r="H33" s="28" t="s">
        <v>44</v>
      </c>
      <c r="I33" s="29" t="s">
        <v>106</v>
      </c>
      <c r="J33" s="30" t="s">
        <v>18</v>
      </c>
      <c r="K33" s="35" t="s">
        <v>108</v>
      </c>
      <c r="L33" s="41">
        <v>0</v>
      </c>
      <c r="M33" s="41">
        <v>0</v>
      </c>
      <c r="N33" s="42">
        <f>11373.35+5000</f>
        <v>16373.35</v>
      </c>
      <c r="O33" s="42">
        <f>908.85+3356.73</f>
        <v>4265.58</v>
      </c>
      <c r="P33" s="41">
        <f>N33-O33</f>
        <v>12107.77</v>
      </c>
    </row>
    <row r="34" spans="1:16" s="4" customFormat="1" ht="21.75" customHeight="1">
      <c r="A34" s="13" t="s">
        <v>80</v>
      </c>
      <c r="B34" s="14"/>
      <c r="C34" s="14"/>
      <c r="D34" s="14"/>
      <c r="E34" s="14"/>
      <c r="F34" s="15" t="s">
        <v>78</v>
      </c>
      <c r="G34" s="16" t="s">
        <v>111</v>
      </c>
      <c r="H34" s="16" t="s">
        <v>44</v>
      </c>
      <c r="I34" s="17" t="s">
        <v>79</v>
      </c>
      <c r="J34" s="18" t="s">
        <v>77</v>
      </c>
      <c r="K34" s="19" t="s">
        <v>81</v>
      </c>
      <c r="L34" s="18">
        <v>15241.2</v>
      </c>
      <c r="M34" s="18">
        <v>0</v>
      </c>
      <c r="N34" s="18">
        <v>0</v>
      </c>
      <c r="O34" s="18">
        <v>3954.24</v>
      </c>
      <c r="P34" s="18">
        <v>11286.960000000001</v>
      </c>
    </row>
    <row r="35" spans="1:16" s="4" customFormat="1" ht="21.75" customHeight="1">
      <c r="A35" s="13" t="s">
        <v>119</v>
      </c>
      <c r="B35" s="14"/>
      <c r="C35" s="14"/>
      <c r="D35" s="14"/>
      <c r="E35" s="14"/>
      <c r="F35" s="15" t="s">
        <v>78</v>
      </c>
      <c r="G35" s="16" t="s">
        <v>111</v>
      </c>
      <c r="H35" s="16" t="s">
        <v>44</v>
      </c>
      <c r="I35" s="17" t="s">
        <v>120</v>
      </c>
      <c r="J35" s="18" t="s">
        <v>77</v>
      </c>
      <c r="K35" s="20" t="s">
        <v>121</v>
      </c>
      <c r="L35" s="18">
        <v>0</v>
      </c>
      <c r="M35" s="18">
        <v>0</v>
      </c>
      <c r="N35" s="18">
        <v>6752.53</v>
      </c>
      <c r="O35" s="18">
        <v>1514.96</v>
      </c>
      <c r="P35" s="18">
        <v>5237.57</v>
      </c>
    </row>
    <row r="36" spans="1:16" s="4" customFormat="1" ht="21.75" customHeight="1">
      <c r="A36" s="13" t="s">
        <v>82</v>
      </c>
      <c r="B36" s="14"/>
      <c r="C36" s="14"/>
      <c r="D36" s="14"/>
      <c r="E36" s="14"/>
      <c r="F36" s="15" t="s">
        <v>78</v>
      </c>
      <c r="G36" s="16" t="s">
        <v>111</v>
      </c>
      <c r="H36" s="16" t="s">
        <v>44</v>
      </c>
      <c r="I36" s="17" t="s">
        <v>83</v>
      </c>
      <c r="J36" s="18" t="s">
        <v>77</v>
      </c>
      <c r="K36" s="20" t="s">
        <v>84</v>
      </c>
      <c r="L36" s="18">
        <v>6046.23</v>
      </c>
      <c r="M36" s="18">
        <v>0</v>
      </c>
      <c r="N36" s="18">
        <v>4534.67</v>
      </c>
      <c r="O36" s="18">
        <v>1748.0600000000004</v>
      </c>
      <c r="P36" s="18">
        <v>8832.84</v>
      </c>
    </row>
    <row r="37" spans="1:16" s="4" customFormat="1" ht="21.75" customHeight="1">
      <c r="A37" s="13" t="s">
        <v>102</v>
      </c>
      <c r="B37" s="14"/>
      <c r="C37" s="14"/>
      <c r="D37" s="14"/>
      <c r="E37" s="14"/>
      <c r="F37" s="15" t="s">
        <v>78</v>
      </c>
      <c r="G37" s="16" t="s">
        <v>111</v>
      </c>
      <c r="H37" s="16" t="s">
        <v>44</v>
      </c>
      <c r="I37" s="17" t="s">
        <v>103</v>
      </c>
      <c r="J37" s="18" t="s">
        <v>77</v>
      </c>
      <c r="K37" s="20" t="s">
        <v>105</v>
      </c>
      <c r="L37" s="18">
        <v>0</v>
      </c>
      <c r="M37" s="18">
        <v>0</v>
      </c>
      <c r="N37" s="18">
        <v>7356.48</v>
      </c>
      <c r="O37" s="18">
        <v>1638.07</v>
      </c>
      <c r="P37" s="18">
        <v>5718.41</v>
      </c>
    </row>
    <row r="38" spans="1:16" s="4" customFormat="1" ht="21.75" customHeight="1">
      <c r="A38" s="13" t="s">
        <v>109</v>
      </c>
      <c r="B38" s="14"/>
      <c r="C38" s="14"/>
      <c r="D38" s="14"/>
      <c r="E38" s="14"/>
      <c r="F38" s="15" t="s">
        <v>78</v>
      </c>
      <c r="G38" s="16" t="s">
        <v>111</v>
      </c>
      <c r="H38" s="16" t="s">
        <v>44</v>
      </c>
      <c r="I38" s="17" t="s">
        <v>90</v>
      </c>
      <c r="J38" s="18" t="s">
        <v>77</v>
      </c>
      <c r="K38" s="20" t="s">
        <v>110</v>
      </c>
      <c r="L38" s="18">
        <v>0</v>
      </c>
      <c r="M38" s="18">
        <v>0</v>
      </c>
      <c r="N38" s="18">
        <v>6870.98</v>
      </c>
      <c r="O38" s="18">
        <v>1341.76</v>
      </c>
      <c r="P38" s="18">
        <v>5529.2199999999993</v>
      </c>
    </row>
    <row r="39" spans="1:16" s="4" customFormat="1" ht="21.75" customHeight="1">
      <c r="A39" s="13" t="s">
        <v>92</v>
      </c>
      <c r="B39" s="14"/>
      <c r="C39" s="14"/>
      <c r="D39" s="14"/>
      <c r="E39" s="14"/>
      <c r="F39" s="15" t="s">
        <v>78</v>
      </c>
      <c r="G39" s="16" t="s">
        <v>111</v>
      </c>
      <c r="H39" s="16" t="s">
        <v>44</v>
      </c>
      <c r="I39" s="17" t="s">
        <v>91</v>
      </c>
      <c r="J39" s="18" t="s">
        <v>77</v>
      </c>
      <c r="K39" s="20" t="s">
        <v>93</v>
      </c>
      <c r="L39" s="18">
        <v>0</v>
      </c>
      <c r="M39" s="18">
        <v>0</v>
      </c>
      <c r="N39" s="18">
        <v>6945.46</v>
      </c>
      <c r="O39" s="18">
        <v>1535.46</v>
      </c>
      <c r="P39" s="18">
        <v>5410</v>
      </c>
    </row>
    <row r="40" spans="1:16" s="4" customFormat="1" ht="21.75" customHeight="1">
      <c r="A40" s="13" t="s">
        <v>112</v>
      </c>
      <c r="B40" s="14"/>
      <c r="C40" s="14"/>
      <c r="D40" s="14"/>
      <c r="E40" s="14"/>
      <c r="F40" s="15" t="s">
        <v>78</v>
      </c>
      <c r="G40" s="16" t="s">
        <v>111</v>
      </c>
      <c r="H40" s="16" t="s">
        <v>44</v>
      </c>
      <c r="I40" s="17" t="s">
        <v>113</v>
      </c>
      <c r="J40" s="18" t="s">
        <v>77</v>
      </c>
      <c r="K40" s="20" t="s">
        <v>114</v>
      </c>
      <c r="L40" s="18">
        <v>0</v>
      </c>
      <c r="M40" s="18">
        <v>0</v>
      </c>
      <c r="N40" s="18">
        <v>6752.53</v>
      </c>
      <c r="O40" s="18">
        <v>1410.69</v>
      </c>
      <c r="P40" s="18">
        <v>5341.84</v>
      </c>
    </row>
    <row r="41" spans="1:16" s="4" customFormat="1" ht="21.75" customHeight="1">
      <c r="A41" s="13" t="s">
        <v>115</v>
      </c>
      <c r="B41" s="14"/>
      <c r="C41" s="14"/>
      <c r="D41" s="14"/>
      <c r="E41" s="14"/>
      <c r="F41" s="15" t="s">
        <v>78</v>
      </c>
      <c r="G41" s="16" t="s">
        <v>111</v>
      </c>
      <c r="H41" s="16" t="s">
        <v>44</v>
      </c>
      <c r="I41" s="17" t="s">
        <v>116</v>
      </c>
      <c r="J41" s="18" t="s">
        <v>77</v>
      </c>
      <c r="K41" s="20" t="s">
        <v>117</v>
      </c>
      <c r="L41" s="18">
        <v>0</v>
      </c>
      <c r="M41" s="18">
        <v>0</v>
      </c>
      <c r="N41" s="18">
        <v>6752.53</v>
      </c>
      <c r="O41" s="18">
        <v>1514.96</v>
      </c>
      <c r="P41" s="18">
        <v>5237.57</v>
      </c>
    </row>
    <row r="42" spans="1:16" s="4" customFormat="1" ht="21.75" customHeight="1">
      <c r="A42" s="2"/>
      <c r="B42" s="1"/>
      <c r="C42" s="1"/>
      <c r="D42" s="1"/>
      <c r="E42" s="1"/>
      <c r="F42" s="2"/>
      <c r="G42" s="2"/>
      <c r="H42" s="2"/>
      <c r="I42" s="3"/>
      <c r="J42" s="1"/>
      <c r="K42" s="1"/>
      <c r="L42" s="1"/>
      <c r="M42" s="1"/>
      <c r="N42" s="1"/>
      <c r="O42" s="1"/>
      <c r="P42" s="1"/>
    </row>
    <row r="43" spans="1:16" s="4" customFormat="1" ht="30.75" customHeight="1">
      <c r="A43" s="10" t="s">
        <v>66</v>
      </c>
      <c r="B43" s="1"/>
      <c r="C43" s="1"/>
      <c r="D43" s="40" t="s">
        <v>101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s="4" customFormat="1" ht="21.75" customHeight="1">
      <c r="A44" s="10" t="s">
        <v>67</v>
      </c>
      <c r="B44" s="1"/>
      <c r="C44" s="1"/>
      <c r="D44" s="1"/>
      <c r="E44" s="1"/>
      <c r="F44" s="2"/>
      <c r="G44" s="2"/>
      <c r="H44" s="2"/>
      <c r="I44" s="3"/>
      <c r="J44" s="1"/>
      <c r="K44" s="1"/>
      <c r="L44" s="1"/>
      <c r="M44" s="1"/>
      <c r="N44" s="1"/>
      <c r="O44" s="1"/>
      <c r="P44" s="1"/>
    </row>
    <row r="45" spans="1:16" s="4" customFormat="1" ht="21.75" customHeight="1">
      <c r="A45" s="11" t="s">
        <v>68</v>
      </c>
      <c r="B45" s="1"/>
      <c r="C45" s="1"/>
      <c r="D45" s="1"/>
      <c r="E45" s="1"/>
      <c r="F45" s="1"/>
      <c r="G45" s="1"/>
      <c r="H45" s="2"/>
      <c r="I45" s="3"/>
      <c r="J45" s="1"/>
      <c r="K45" s="1"/>
      <c r="L45" s="1"/>
      <c r="M45" s="1"/>
      <c r="N45" s="1"/>
      <c r="O45" s="1"/>
      <c r="P45" s="1"/>
    </row>
    <row r="46" spans="1:16" s="4" customFormat="1" ht="21.75" customHeight="1">
      <c r="A46" s="11" t="s">
        <v>69</v>
      </c>
      <c r="B46" s="1"/>
      <c r="C46" s="1"/>
      <c r="D46" s="1"/>
      <c r="E46" s="1"/>
      <c r="F46" s="1"/>
      <c r="G46" s="1"/>
      <c r="H46" s="2"/>
      <c r="I46" s="3"/>
      <c r="J46" s="1"/>
      <c r="K46" s="1"/>
      <c r="L46" s="1"/>
      <c r="M46" s="1"/>
      <c r="N46" s="1"/>
      <c r="O46" s="1"/>
      <c r="P46" s="1"/>
    </row>
    <row r="47" spans="1:16" s="4" customFormat="1" ht="21.75" customHeight="1">
      <c r="A47" s="11" t="s">
        <v>70</v>
      </c>
      <c r="B47" s="1"/>
      <c r="C47" s="1"/>
      <c r="D47" s="1"/>
      <c r="E47" s="1"/>
      <c r="F47" s="1"/>
      <c r="G47" s="1"/>
      <c r="H47" s="2"/>
      <c r="I47" s="3"/>
      <c r="J47" s="1"/>
      <c r="K47" s="12" t="s">
        <v>76</v>
      </c>
      <c r="L47" s="39">
        <f ca="1">TODAY()</f>
        <v>45600</v>
      </c>
      <c r="M47" s="39"/>
      <c r="N47" s="1"/>
      <c r="O47" s="1"/>
      <c r="P47" s="1"/>
    </row>
    <row r="48" spans="1:16" s="4" customFormat="1" ht="21.75" customHeight="1">
      <c r="A48" s="11" t="s">
        <v>71</v>
      </c>
      <c r="B48" s="1"/>
      <c r="C48" s="1"/>
      <c r="D48" s="1"/>
      <c r="E48" s="1"/>
      <c r="F48" s="1"/>
      <c r="G48" s="1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1.75" customHeight="1">
      <c r="A49" s="11" t="s">
        <v>72</v>
      </c>
      <c r="B49" s="1"/>
      <c r="C49" s="1"/>
      <c r="D49" s="1"/>
      <c r="E49" s="1"/>
      <c r="F49" s="1"/>
      <c r="G49" s="1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1.75" customHeight="1">
      <c r="A50" s="11" t="s">
        <v>75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1.75" customHeight="1">
      <c r="A51" s="11" t="s">
        <v>89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1.75" customHeight="1">
      <c r="A52" s="11" t="s">
        <v>86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4" spans="1:16" s="4" customFormat="1" ht="21.75" customHeight="1">
      <c r="A54" s="5" t="s">
        <v>73</v>
      </c>
      <c r="B54" s="1"/>
      <c r="C54" s="1"/>
      <c r="D54" s="1"/>
      <c r="E54" s="1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</row>
  </sheetData>
  <autoFilter ref="A10:P41">
    <filterColumn colId="0" showButton="0"/>
    <filterColumn colId="1" showButton="0"/>
    <filterColumn colId="2" showButton="0"/>
    <filterColumn colId="3" showButton="0"/>
  </autoFilter>
  <mergeCells count="4">
    <mergeCell ref="A10:E10"/>
    <mergeCell ref="A3:P3"/>
    <mergeCell ref="L47:M47"/>
    <mergeCell ref="D43:P43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4" r:id="rId11"/>
    <hyperlink ref="K36" r:id="rId12"/>
    <hyperlink ref="K18" r:id="rId13" display="jorge.faco@igh.com.br"/>
    <hyperlink ref="K17" r:id="rId14" display="geraldo.brito@igh.org.br"/>
    <hyperlink ref="K41" r:id="rId15"/>
    <hyperlink ref="K27" r:id="rId16"/>
    <hyperlink ref="K26" r:id="rId17"/>
    <hyperlink ref="K28" r:id="rId18"/>
    <hyperlink ref="K38" r:id="rId19"/>
    <hyperlink ref="K33" r:id="rId20"/>
    <hyperlink ref="K39" r:id="rId21"/>
    <hyperlink ref="K40" r:id="rId22"/>
    <hyperlink ref="K35" r:id="rId23"/>
  </hyperlinks>
  <printOptions horizontalCentered="1"/>
  <pageMargins left="0.19685039370078741" right="0.19685039370078741" top="0.39370078740157483" bottom="0.19685039370078741" header="0" footer="0"/>
  <pageSetup paperSize="9" scale="70" fitToHeight="0" pageOrder="overThenDown" orientation="landscape" useFirstPageNumber="1" r:id="rId24"/>
  <ignoredErrors>
    <ignoredError sqref="F29 F32 F24 F25 F30 F31" numberStoredAsText="1"/>
  </ignoredErrors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2024-09-06T18:44:04Z</cp:lastPrinted>
  <dcterms:created xsi:type="dcterms:W3CDTF">2022-01-25T16:42:27Z</dcterms:created>
  <dcterms:modified xsi:type="dcterms:W3CDTF">2024-11-04T13:38:07Z</dcterms:modified>
</cp:coreProperties>
</file>